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810" windowWidth="15480" windowHeight="10530"/>
  </bookViews>
  <sheets>
    <sheet name="ПлФХД" sheetId="3" r:id="rId1"/>
    <sheet name="Приложение" sheetId="4" r:id="rId2"/>
  </sheets>
  <calcPr calcId="145621"/>
</workbook>
</file>

<file path=xl/calcChain.xml><?xml version="1.0" encoding="utf-8"?>
<calcChain xmlns="http://schemas.openxmlformats.org/spreadsheetml/2006/main">
  <c r="H112" i="3" l="1"/>
  <c r="H113" i="3"/>
  <c r="H114" i="3"/>
  <c r="H110" i="3"/>
  <c r="H144" i="3"/>
  <c r="H143" i="3"/>
  <c r="H151" i="3"/>
  <c r="H152" i="3"/>
  <c r="H153" i="3"/>
  <c r="H154" i="3"/>
  <c r="H155" i="3"/>
  <c r="H149" i="3"/>
  <c r="M339" i="3"/>
  <c r="M337" i="3"/>
  <c r="N309" i="3" l="1"/>
  <c r="N307" i="3"/>
  <c r="J135" i="3"/>
  <c r="K96" i="3"/>
  <c r="J115" i="3"/>
  <c r="J90" i="3"/>
  <c r="J83" i="3"/>
  <c r="I109" i="3"/>
  <c r="J101" i="3"/>
  <c r="I101" i="3"/>
  <c r="H128" i="3"/>
  <c r="J150" i="3" l="1"/>
  <c r="J145" i="3"/>
  <c r="J111" i="3"/>
  <c r="K82" i="3"/>
  <c r="H164" i="3"/>
  <c r="H163" i="3"/>
  <c r="H111" i="3" l="1"/>
  <c r="J109" i="3"/>
  <c r="J96" i="3" s="1"/>
  <c r="H150" i="3"/>
  <c r="J148" i="3"/>
  <c r="H145" i="3"/>
  <c r="J142" i="3"/>
  <c r="J141" i="3" s="1"/>
  <c r="J82" i="3" l="1"/>
  <c r="K54" i="3"/>
  <c r="K56" i="3" s="1"/>
  <c r="K58" i="3" s="1"/>
  <c r="I115" i="3" l="1"/>
  <c r="H115" i="3" s="1"/>
  <c r="M115" i="3"/>
  <c r="H116" i="3"/>
  <c r="H127" i="3"/>
  <c r="N295" i="3" l="1"/>
  <c r="L278" i="3"/>
  <c r="L277" i="3"/>
  <c r="I257" i="3"/>
  <c r="K172" i="3" l="1"/>
  <c r="L172" i="3"/>
  <c r="J172" i="3"/>
  <c r="H172" i="3"/>
  <c r="I172" i="3"/>
  <c r="G172" i="3"/>
  <c r="I74" i="3" l="1"/>
  <c r="I83" i="3"/>
  <c r="M148" i="3"/>
  <c r="M135" i="3"/>
  <c r="I347" i="3"/>
  <c r="M345" i="3"/>
  <c r="L332" i="3"/>
  <c r="N319" i="3"/>
  <c r="M300" i="3"/>
  <c r="I294" i="3"/>
  <c r="I292" i="3"/>
  <c r="I291" i="3"/>
  <c r="I290" i="3"/>
  <c r="I289" i="3"/>
  <c r="N279" i="3"/>
  <c r="N261" i="3"/>
  <c r="I258" i="3"/>
  <c r="I261" i="3" s="1"/>
  <c r="O212" i="3"/>
  <c r="O200" i="3"/>
  <c r="H156" i="3"/>
  <c r="I148" i="3"/>
  <c r="H148" i="3" s="1"/>
  <c r="M142" i="3"/>
  <c r="I142" i="3"/>
  <c r="H137" i="3"/>
  <c r="H136" i="3"/>
  <c r="I135" i="3"/>
  <c r="H135" i="3" s="1"/>
  <c r="H134" i="3"/>
  <c r="H133" i="3"/>
  <c r="H132" i="3"/>
  <c r="H131" i="3"/>
  <c r="H130" i="3"/>
  <c r="I129" i="3"/>
  <c r="H129" i="3" s="1"/>
  <c r="H126" i="3"/>
  <c r="H125" i="3"/>
  <c r="H124" i="3"/>
  <c r="H123" i="3"/>
  <c r="H122" i="3"/>
  <c r="H121" i="3"/>
  <c r="H120" i="3"/>
  <c r="H119" i="3"/>
  <c r="H118" i="3"/>
  <c r="H117" i="3"/>
  <c r="M96" i="3"/>
  <c r="M109" i="3"/>
  <c r="H109" i="3" s="1"/>
  <c r="H108" i="3"/>
  <c r="H107" i="3"/>
  <c r="H105" i="3"/>
  <c r="H104" i="3"/>
  <c r="H103" i="3"/>
  <c r="H102" i="3"/>
  <c r="H99" i="3"/>
  <c r="H98" i="3"/>
  <c r="I97" i="3"/>
  <c r="I96" i="3" s="1"/>
  <c r="H96" i="3" s="1"/>
  <c r="H97" i="3"/>
  <c r="H95" i="3"/>
  <c r="H94" i="3"/>
  <c r="H93" i="3"/>
  <c r="H92" i="3"/>
  <c r="H91" i="3"/>
  <c r="M90" i="3"/>
  <c r="I90" i="3"/>
  <c r="H88" i="3"/>
  <c r="M83" i="3"/>
  <c r="H76" i="3"/>
  <c r="M74" i="3"/>
  <c r="H90" i="3" l="1"/>
  <c r="N243" i="3" s="1"/>
  <c r="M347" i="3" s="1"/>
  <c r="H142" i="3"/>
  <c r="N236" i="3"/>
  <c r="H74" i="3"/>
  <c r="H101" i="3"/>
  <c r="N231" i="3"/>
  <c r="N239" i="3"/>
  <c r="N230" i="3"/>
  <c r="H86" i="3"/>
  <c r="H87" i="3"/>
  <c r="I141" i="3"/>
  <c r="M141" i="3"/>
  <c r="M82" i="3" s="1"/>
  <c r="H141" i="3" l="1"/>
  <c r="I82" i="3"/>
  <c r="H82" i="3" s="1"/>
  <c r="H85" i="3"/>
  <c r="H84" i="3" l="1"/>
  <c r="H83" i="3" s="1"/>
  <c r="L67" i="4" l="1"/>
  <c r="H42" i="4" l="1"/>
  <c r="I42" i="4"/>
  <c r="J42" i="4"/>
  <c r="K42" i="4"/>
  <c r="L42" i="4"/>
  <c r="G42" i="4"/>
  <c r="L79" i="4"/>
  <c r="K79" i="4"/>
  <c r="J79" i="4"/>
  <c r="I79" i="4"/>
  <c r="H79" i="4"/>
  <c r="G79" i="4"/>
  <c r="L76" i="4"/>
  <c r="K76" i="4"/>
  <c r="J76" i="4"/>
  <c r="I76" i="4"/>
  <c r="H76" i="4"/>
  <c r="G76" i="4"/>
  <c r="L73" i="4"/>
  <c r="K73" i="4"/>
  <c r="J73" i="4"/>
  <c r="I73" i="4"/>
  <c r="H73" i="4"/>
  <c r="G73" i="4"/>
  <c r="L71" i="4"/>
  <c r="K71" i="4"/>
  <c r="J71" i="4"/>
  <c r="I71" i="4"/>
  <c r="H71" i="4"/>
  <c r="G71" i="4"/>
  <c r="K67" i="4"/>
  <c r="J67" i="4"/>
  <c r="I67" i="4"/>
  <c r="H67" i="4"/>
  <c r="G67" i="4"/>
  <c r="L63" i="4"/>
  <c r="K63" i="4"/>
  <c r="J63" i="4"/>
  <c r="I63" i="4"/>
  <c r="H63" i="4"/>
  <c r="G63" i="4"/>
  <c r="L59" i="4"/>
  <c r="K59" i="4"/>
  <c r="J59" i="4"/>
  <c r="I59" i="4"/>
  <c r="H59" i="4"/>
  <c r="G59" i="4"/>
  <c r="L55" i="4"/>
  <c r="K55" i="4"/>
  <c r="J55" i="4"/>
  <c r="I55" i="4"/>
  <c r="H55" i="4"/>
  <c r="G55" i="4"/>
  <c r="L47" i="4"/>
  <c r="K47" i="4"/>
  <c r="J47" i="4"/>
  <c r="I47" i="4"/>
  <c r="H47" i="4"/>
  <c r="G47" i="4"/>
  <c r="L44" i="4"/>
  <c r="K44" i="4"/>
  <c r="J44" i="4"/>
  <c r="I44" i="4"/>
  <c r="H44" i="4"/>
  <c r="G44" i="4"/>
  <c r="L38" i="4"/>
  <c r="K38" i="4"/>
  <c r="J38" i="4"/>
  <c r="I38" i="4"/>
  <c r="H38" i="4"/>
  <c r="G38" i="4"/>
  <c r="L34" i="4"/>
  <c r="K34" i="4"/>
  <c r="J34" i="4"/>
  <c r="I34" i="4"/>
  <c r="H34" i="4"/>
  <c r="G34" i="4"/>
  <c r="L26" i="4"/>
  <c r="K26" i="4"/>
  <c r="J26" i="4"/>
  <c r="I26" i="4"/>
  <c r="H26" i="4"/>
  <c r="G26" i="4"/>
  <c r="L21" i="4"/>
  <c r="K21" i="4"/>
  <c r="J21" i="4"/>
  <c r="I21" i="4"/>
  <c r="H21" i="4"/>
  <c r="G21" i="4"/>
  <c r="L15" i="4"/>
  <c r="K15" i="4"/>
  <c r="J15" i="4"/>
  <c r="I15" i="4"/>
  <c r="H15" i="4"/>
  <c r="G15" i="4"/>
  <c r="L10" i="4" l="1"/>
  <c r="H10" i="4"/>
  <c r="H9" i="4" s="1"/>
  <c r="H7" i="4" s="1"/>
  <c r="I10" i="4"/>
  <c r="I9" i="4" s="1"/>
  <c r="I7" i="4" s="1"/>
  <c r="L9" i="4"/>
  <c r="L7" i="4" s="1"/>
  <c r="J10" i="4"/>
  <c r="G10" i="4"/>
  <c r="G9" i="4" s="1"/>
  <c r="K10" i="4"/>
  <c r="J9" i="4" l="1"/>
  <c r="J7" i="4" s="1"/>
  <c r="K9" i="4"/>
  <c r="K7" i="4" s="1"/>
  <c r="G7" i="4"/>
</calcChain>
</file>

<file path=xl/sharedStrings.xml><?xml version="1.0" encoding="utf-8"?>
<sst xmlns="http://schemas.openxmlformats.org/spreadsheetml/2006/main" count="702" uniqueCount="421">
  <si>
    <t xml:space="preserve">          1. Расчеты (обоснования) выплат персоналу (строка 210)</t>
  </si>
  <si>
    <t>Код видов расходов ________________________________________________________</t>
  </si>
  <si>
    <t>Источник финансового обеспечения __________________________________________</t>
  </si>
  <si>
    <t xml:space="preserve">            1.1. Расчеты (обоснования) расходов на оплату труда</t>
  </si>
  <si>
    <t>N п/п</t>
  </si>
  <si>
    <t>Должность, группа должностей</t>
  </si>
  <si>
    <t>Установленная численность, единиц</t>
  </si>
  <si>
    <t>Среднемесячный размер оплаты труда на одного работника, руб.</t>
  </si>
  <si>
    <t>Ежемесячная надбавка к должностному окладу, %</t>
  </si>
  <si>
    <t>Районный коэффициент</t>
  </si>
  <si>
    <t>всего</t>
  </si>
  <si>
    <t>в том числе:</t>
  </si>
  <si>
    <t>по должностному окладу</t>
  </si>
  <si>
    <t>по выплатам компенсационного характера</t>
  </si>
  <si>
    <t>по выплатам стимулирующего характера</t>
  </si>
  <si>
    <t>Итого:</t>
  </si>
  <si>
    <t>x</t>
  </si>
  <si>
    <t>Наименование расходов</t>
  </si>
  <si>
    <t>Средний размер выплаты на одного работника в день, руб.</t>
  </si>
  <si>
    <t>Количество работников, чел.</t>
  </si>
  <si>
    <t>Количество дней</t>
  </si>
  <si>
    <t>Численность работников, получающих пособие</t>
  </si>
  <si>
    <t>Количество выплат в год на одного работника</t>
  </si>
  <si>
    <t>Размер выплаты (пособия) в месяц, руб.</t>
  </si>
  <si>
    <t>Наименование государственного внебюджетного фонда</t>
  </si>
  <si>
    <t>Размер базы для начисления страховых взносов, руб.</t>
  </si>
  <si>
    <t>Сумма взноса, руб.</t>
  </si>
  <si>
    <t>Страховые взносы в Пенсионный фонд Российской Федерации, всего</t>
  </si>
  <si>
    <t>1.1.</t>
  </si>
  <si>
    <t>1.2.</t>
  </si>
  <si>
    <t>по ставке 10,0%</t>
  </si>
  <si>
    <t>1.3.</t>
  </si>
  <si>
    <t>с применением пониженных тарифов взносов в Пенсионный фонд Российской Федерации для отдельных категорий плательщиков</t>
  </si>
  <si>
    <t>Страховые взносы в Фонд социального страхования Российской Федерации, всего</t>
  </si>
  <si>
    <t>2.1.</t>
  </si>
  <si>
    <t>2.2.</t>
  </si>
  <si>
    <t>с применением ставки взносов в Фонд социального страхования Российской Федерации по ставке 0,0%</t>
  </si>
  <si>
    <t>2.3.</t>
  </si>
  <si>
    <t>обязательное социальное страхование от несчастных случаев на производстве и профессиональных заболеваний по ставке 0,2%</t>
  </si>
  <si>
    <t>2.4.</t>
  </si>
  <si>
    <t>обязательное социальное страхование от несчастных случаев на производстве и профессиональных заболеваний по ставке 0,_% &lt;*&gt;</t>
  </si>
  <si>
    <t>2.5.</t>
  </si>
  <si>
    <t>Страховые взносы в Федеральный фонд обязательного медицинского страхования, всего (по ставке 5,1%)</t>
  </si>
  <si>
    <t>Наименование показателя</t>
  </si>
  <si>
    <t>Размер одной выплаты, руб.</t>
  </si>
  <si>
    <t>Количество выплат в год</t>
  </si>
  <si>
    <t>Налоговая база, руб.</t>
  </si>
  <si>
    <t>Ставка налога, %</t>
  </si>
  <si>
    <t xml:space="preserve">     6. Расчет (обоснование) расходов на закупку товаров, работ, услуг</t>
  </si>
  <si>
    <t xml:space="preserve">         6.1. Расчет (обоснование) расходов на оплату услуг связи</t>
  </si>
  <si>
    <t>Количество номеров</t>
  </si>
  <si>
    <t>Количество платежей в год</t>
  </si>
  <si>
    <t>Стоимость за единицу, руб.</t>
  </si>
  <si>
    <t xml:space="preserve">      6.2. Расчет (обоснование) расходов на оплату транспортных услуг</t>
  </si>
  <si>
    <t>Количество услуг перевозки</t>
  </si>
  <si>
    <t>Цена услуги перевозки, руб.</t>
  </si>
  <si>
    <t xml:space="preserve">      6.3. Расчет (обоснование) расходов на оплату коммунальных услуг</t>
  </si>
  <si>
    <t>Размер потребления ресурсов</t>
  </si>
  <si>
    <t>Тариф (с учетом НДС), руб.</t>
  </si>
  <si>
    <t>Индексация, %</t>
  </si>
  <si>
    <t xml:space="preserve">       6.4. Расчет (обоснование) расходов на оплату аренды имущества</t>
  </si>
  <si>
    <t>Количество</t>
  </si>
  <si>
    <t>Ставка арендной платы</t>
  </si>
  <si>
    <t>Стоимость с учетом НДС, руб.</t>
  </si>
  <si>
    <t>Объект</t>
  </si>
  <si>
    <t>Количество работ (услуг)</t>
  </si>
  <si>
    <t>Стоимость работ (услуг), руб.</t>
  </si>
  <si>
    <t xml:space="preserve">     6.6. Расчет (обоснование) расходов на оплату прочих работ, услуг</t>
  </si>
  <si>
    <t>Количество договоров</t>
  </si>
  <si>
    <t>Стоимость услуги, руб.</t>
  </si>
  <si>
    <t>Средняя стоимость, руб.</t>
  </si>
  <si>
    <t>Таблица 1</t>
  </si>
  <si>
    <t xml:space="preserve">        Показатели финансового состояния учреждения (подразделения)</t>
  </si>
  <si>
    <t xml:space="preserve">                       (последнюю отчетную дату)</t>
  </si>
  <si>
    <t>Сумма, тыс. руб.</t>
  </si>
  <si>
    <t>Нефинансовые активы, всего:</t>
  </si>
  <si>
    <t>Финансовые активы, всего:</t>
  </si>
  <si>
    <t>иные финансовые инструменты</t>
  </si>
  <si>
    <t>Обязательства, всего:</t>
  </si>
  <si>
    <t>Таблица 2</t>
  </si>
  <si>
    <t>Код строки</t>
  </si>
  <si>
    <t>Код по бюджетной классификации Российской Федерации</t>
  </si>
  <si>
    <t>Объем финансового обеспечения, руб. (с точностью до двух знаков после запятой - 0,00)</t>
  </si>
  <si>
    <t>субсидии на финансовое обеспечение выполнения государственного (муниципального) задания из федерального бюджета, бюджета субъекта Российской Федерации (местного бюджета)</t>
  </si>
  <si>
    <t>субсидии на осуществление капитальных вложений</t>
  </si>
  <si>
    <t>поступления от оказания услуг (выполнения работ) на платной основе и от иной приносящей доход деятельности</t>
  </si>
  <si>
    <t>из них гранты</t>
  </si>
  <si>
    <t>Поступления от доходов, всего:</t>
  </si>
  <si>
    <t>X</t>
  </si>
  <si>
    <t>доходы от оказания услуг, работ</t>
  </si>
  <si>
    <t>доходы от штрафов, пеней, иных сумм принудительного изъятия</t>
  </si>
  <si>
    <t>безвозмездные поступления от наднациональных организаций, правительств иностранных государств, международных финансовых организаций</t>
  </si>
  <si>
    <t>иные субсидии, предоставленные из бюджета</t>
  </si>
  <si>
    <t>прочие доходы</t>
  </si>
  <si>
    <t>доходы от операций с активами</t>
  </si>
  <si>
    <t>Выплаты по расходам, всего:</t>
  </si>
  <si>
    <t>в том числе на: выплаты персоналу всего:</t>
  </si>
  <si>
    <t>Поступление финансовых активов, всего:</t>
  </si>
  <si>
    <t>прочие поступления</t>
  </si>
  <si>
    <t>прочие выбытия</t>
  </si>
  <si>
    <t>Остаток средств на начало года</t>
  </si>
  <si>
    <t>Остаток средств на конец года</t>
  </si>
  <si>
    <t>Таблица 2.1</t>
  </si>
  <si>
    <t>Год начала закупки</t>
  </si>
  <si>
    <t>Сумма выплат по расходам на закупку товаров, работ и услуг, руб. (с точностью до двух знаков после запятой - 0,00</t>
  </si>
  <si>
    <t>всего на закупки</t>
  </si>
  <si>
    <t>в соответствии с Федеральным законом от 5 апреля 2013 г. N 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</si>
  <si>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N 223-ФЗ "О закупках товаров, работ, услуг отдельными видами юридических лиц"</t>
  </si>
  <si>
    <t>Выплаты по расходам на закупку товаров, работ, услуг всего:</t>
  </si>
  <si>
    <t>в том числе: на оплату контрактов заключенных до начала очередного финансового года:</t>
  </si>
  <si>
    <t>на закупку товаров работ, услуг по году начала закупки:</t>
  </si>
  <si>
    <t>Таблица 4</t>
  </si>
  <si>
    <t>в том числе: остаточная стоимость</t>
  </si>
  <si>
    <t>КОДЫ</t>
  </si>
  <si>
    <t xml:space="preserve">ИНН/КПП  </t>
  </si>
  <si>
    <t>023301001</t>
  </si>
  <si>
    <t>Дата</t>
  </si>
  <si>
    <t>Единица измерения: руб.</t>
  </si>
  <si>
    <t>по ОКПО</t>
  </si>
  <si>
    <t>по ОКЕИ</t>
  </si>
  <si>
    <t>в том числе:   остаточная стоимость</t>
  </si>
  <si>
    <t>в том числе: просроченная кредиторская задолженность</t>
  </si>
  <si>
    <t>__________________________  И.Р. Ибрагимова</t>
  </si>
  <si>
    <t>в том числе: доходы от собственности</t>
  </si>
  <si>
    <t xml:space="preserve"> из них: уменьшение остатков средств</t>
  </si>
  <si>
    <r>
      <t xml:space="preserve">УТВЕРЖДАЮ: </t>
    </r>
    <r>
      <rPr>
        <sz val="8"/>
        <rFont val="Times New Roman"/>
        <family val="1"/>
        <charset val="204"/>
      </rPr>
      <t>Начальник МКУ "Куюргазинский РОО"</t>
    </r>
  </si>
  <si>
    <t>Всего</t>
  </si>
  <si>
    <t>в том числе</t>
  </si>
  <si>
    <t>Плановый период</t>
  </si>
  <si>
    <t>по лицевым счетам, открытым в органах, осуществляющих ведение лицевых счетов учреждений</t>
  </si>
  <si>
    <t>по счетам, открытым в кредитных организациях</t>
  </si>
  <si>
    <t>Код</t>
  </si>
  <si>
    <t>Очередной (планируемый) финансовый год</t>
  </si>
  <si>
    <t>КОСГУ</t>
  </si>
  <si>
    <t xml:space="preserve">Первый год </t>
  </si>
  <si>
    <t xml:space="preserve">Второй год </t>
  </si>
  <si>
    <t>Планируемый остаток средств на начало планируемого года</t>
  </si>
  <si>
    <t>Поступления, всего:</t>
  </si>
  <si>
    <t>Субсидия бюджетному учреждению на финансовое обеспечение муниципального задания на оказание муниципальных услуг</t>
  </si>
  <si>
    <t xml:space="preserve">Заработная плата  </t>
  </si>
  <si>
    <t xml:space="preserve">Начисления по выплате по оплате труда         </t>
  </si>
  <si>
    <t>Услуги связи</t>
  </si>
  <si>
    <t>Коммунальные услуги</t>
  </si>
  <si>
    <t>Оплата услуг отопления</t>
  </si>
  <si>
    <t>223.1</t>
  </si>
  <si>
    <t>Оплата услуг потребления хол.воды</t>
  </si>
  <si>
    <t>223.4</t>
  </si>
  <si>
    <t>Оплата услуг потребления газа</t>
  </si>
  <si>
    <t>223.5</t>
  </si>
  <si>
    <t>Оплата услуг потребления электроэнергии</t>
  </si>
  <si>
    <t>223.6</t>
  </si>
  <si>
    <t>Оплата услуг ассенизации</t>
  </si>
  <si>
    <t>223.7</t>
  </si>
  <si>
    <t>Работы, услуги по содержанию имущества</t>
  </si>
  <si>
    <t>Содержание в чистоте помещений, зданий, дворов, иного имущества</t>
  </si>
  <si>
    <t>225.1</t>
  </si>
  <si>
    <t>Противопожарные мероприятия</t>
  </si>
  <si>
    <t>225.4</t>
  </si>
  <si>
    <t>Другие расходы по содержанию</t>
  </si>
  <si>
    <t>225.6</t>
  </si>
  <si>
    <t>Прочие работы, услуги</t>
  </si>
  <si>
    <t>Услуги охраны</t>
  </si>
  <si>
    <t>226.5</t>
  </si>
  <si>
    <t>Услуги по страхованию</t>
  </si>
  <si>
    <t xml:space="preserve">Типографские работы, услуги </t>
  </si>
  <si>
    <t>226.8</t>
  </si>
  <si>
    <t>Мед., санитарно-эпид. работы и услуги</t>
  </si>
  <si>
    <t>226.9</t>
  </si>
  <si>
    <t>Иные работы и услуги</t>
  </si>
  <si>
    <t>226.10</t>
  </si>
  <si>
    <t>Пособия по социальной помощи населению</t>
  </si>
  <si>
    <t>Прочие расходы</t>
  </si>
  <si>
    <t>Выплата стипендий</t>
  </si>
  <si>
    <t>Увеличение стоимости МЗ</t>
  </si>
  <si>
    <t>Увеличение стоимости материальных запасов</t>
  </si>
  <si>
    <t>Услуги в области инф.технологий</t>
  </si>
  <si>
    <t>226.7</t>
  </si>
  <si>
    <t>Текущий ремонт</t>
  </si>
  <si>
    <t>225.2</t>
  </si>
  <si>
    <t>Монтажные работы</t>
  </si>
  <si>
    <t>226.4</t>
  </si>
  <si>
    <t>Услуги вневедомственной охраны</t>
  </si>
  <si>
    <t>Увеличение стоимости основных средств</t>
  </si>
  <si>
    <t>Очередной (планируемый) финансовый год 2019г</t>
  </si>
  <si>
    <t>Первый год      2020г</t>
  </si>
  <si>
    <t xml:space="preserve">Второй год           2021г </t>
  </si>
  <si>
    <t>в том числе: по ставке 22,0%</t>
  </si>
  <si>
    <t>в том числе: обязательное социальное страхование на случай временной нетрудоспособности и в связи с материнством по ставке 2,9%</t>
  </si>
  <si>
    <t>Услуги питания ОВЗ</t>
  </si>
  <si>
    <t>Услуги питания многодетн.</t>
  </si>
  <si>
    <t>Аренда тревожной кнопки</t>
  </si>
  <si>
    <t xml:space="preserve">                       Расчеты (обоснования)  к плану финансово-хозяйственной деятельности  государственного (муниципального) учреждения</t>
  </si>
  <si>
    <t xml:space="preserve">        1.2. Расчеты (обоснования) выплат персоналу при направлении  в служебные командировки</t>
  </si>
  <si>
    <t xml:space="preserve">           1.3. Расчеты (обоснования) выплат персоналу по уходу  за ребенком</t>
  </si>
  <si>
    <t xml:space="preserve">          2. Расчеты (обоснования) расходов на социальные и иные выплаты населению</t>
  </si>
  <si>
    <t xml:space="preserve">            3. Расчет (обоснование) расходов на уплату налогов, сборов и иных платежей</t>
  </si>
  <si>
    <t xml:space="preserve">          5. Расчет (обоснование) прочих расходов (кроме расходов  на закупку товаров, работ, услуг)</t>
  </si>
  <si>
    <t xml:space="preserve">         6.5. Расчет (обоснование) расходов на оплату работ, услуг  по содержанию имущества</t>
  </si>
  <si>
    <t xml:space="preserve">        6.7. Расчет (обоснование) расходов на приобретение основных  средств, материальных запасов</t>
  </si>
  <si>
    <t>Услуги по питанию</t>
  </si>
  <si>
    <t>Увеличение стоимости ГСМ</t>
  </si>
  <si>
    <t>Уплата налогов на имущество и на землю</t>
  </si>
  <si>
    <t>Уплата налогов на транспорт</t>
  </si>
  <si>
    <t>291/851</t>
  </si>
  <si>
    <t>291/852</t>
  </si>
  <si>
    <t>Оплата БЛ за счет работодателя (3дня)</t>
  </si>
  <si>
    <t>Приложение № 1</t>
  </si>
  <si>
    <t>к Порядку составления и утверждения плана финансово-хозяйственной деятельности муниципальных бюджетных и автономных учреждений муниципального района Куюргазинский район Республики Башкортостан</t>
  </si>
  <si>
    <t>на 2019 год и на плановый период 2020 и 2021 годов</t>
  </si>
  <si>
    <t xml:space="preserve">муниципального района Куюргазинский район  Республики Башкортостан </t>
  </si>
  <si>
    <t>Форма по ОКУД</t>
  </si>
  <si>
    <t>по Реестру</t>
  </si>
  <si>
    <t>Даты изменений</t>
  </si>
  <si>
    <t>по ОКТМО</t>
  </si>
  <si>
    <t>Глава по БК</t>
  </si>
  <si>
    <t>по ОКВ</t>
  </si>
  <si>
    <r>
      <t xml:space="preserve">Наименование главного распорядителя бюджетных средств муниципального района Куюргазинский район Республики Башкортостан  </t>
    </r>
    <r>
      <rPr>
        <b/>
        <sz val="8"/>
        <rFont val="Times New Roman"/>
        <family val="1"/>
        <charset val="204"/>
      </rPr>
      <t>МКУ "Куюргазинский РОО"</t>
    </r>
  </si>
  <si>
    <t xml:space="preserve">Адрес фактического местонахождения муниципального учреждения  муниципального района Куюргазинский район </t>
  </si>
  <si>
    <t xml:space="preserve">I. Сведения о деятельности муниципального учреждения  муниципального района Куюргазинский район  Республики Башкортостан </t>
  </si>
  <si>
    <t>1.1. Цели деятельности муниципального учреждения:</t>
  </si>
  <si>
    <t>1.2. Виды деятельности  муниципального учреждения: 85.11</t>
  </si>
  <si>
    <t>1.3. Перечень услуг (работ), относящихся к основным видам деятельности учреждения,предоставление которых осуществляется за плату:</t>
  </si>
  <si>
    <t xml:space="preserve">в том числе: </t>
  </si>
  <si>
    <t>приобретенного учреждением за счет выделенных собственником имущества учреждения средств:________</t>
  </si>
  <si>
    <t>приобретенного учреждением за счет доходов,полученных от иной приносящей доход деятельности :________</t>
  </si>
  <si>
    <t>1.</t>
  </si>
  <si>
    <t>2.</t>
  </si>
  <si>
    <t>№ п/п</t>
  </si>
  <si>
    <t>Особо ценное движимое имущество, всего:</t>
  </si>
  <si>
    <t>3.</t>
  </si>
  <si>
    <t>Иное движимое имущество, всего:</t>
  </si>
  <si>
    <t>Недвижимое имущество, всего:</t>
  </si>
  <si>
    <t xml:space="preserve">из них:  </t>
  </si>
  <si>
    <t>Денежные средства учреждения, всего</t>
  </si>
  <si>
    <t xml:space="preserve">в том числе:   </t>
  </si>
  <si>
    <t>денежные средства учреждения на счетах</t>
  </si>
  <si>
    <t>Дебиторская задолженность по доходам</t>
  </si>
  <si>
    <t>Дебиторская задолженность по расходам</t>
  </si>
  <si>
    <t xml:space="preserve">из них: </t>
  </si>
  <si>
    <t>Долговые обязательства</t>
  </si>
  <si>
    <t>3.1.</t>
  </si>
  <si>
    <t>3.2.</t>
  </si>
  <si>
    <t>Кредиторская задолженность</t>
  </si>
  <si>
    <t>субсидии, предоставляемые в соответствии с абзацем 1 статьи 78.1 БК РФ</t>
  </si>
  <si>
    <t>прочие выплаты,всего:</t>
  </si>
  <si>
    <t xml:space="preserve"> начисления на выплаты по оплате труда</t>
  </si>
  <si>
    <t>услуги связи</t>
  </si>
  <si>
    <t>транспортные услуги</t>
  </si>
  <si>
    <t>коммунальные услуги</t>
  </si>
  <si>
    <t>работы,услуги по содержанию имущества</t>
  </si>
  <si>
    <t>прочие работы,услуги</t>
  </si>
  <si>
    <t>Расходы по приобретению нефинансовых активов,всего:</t>
  </si>
  <si>
    <t>в том числе:увеличение стоимости основных средств</t>
  </si>
  <si>
    <t>в том числе:увеличение стоимости нематериальных активов</t>
  </si>
  <si>
    <t>увеличение стоимости материальных запасов</t>
  </si>
  <si>
    <t>увеличение стоимости непроизведенных активов</t>
  </si>
  <si>
    <t>Х</t>
  </si>
  <si>
    <t xml:space="preserve"> из них: увеличение остатков средств</t>
  </si>
  <si>
    <t>Выбытие финансовых активов,всего:</t>
  </si>
  <si>
    <t>на 2019г. очередной финансовый год</t>
  </si>
  <si>
    <t>на 2020 г. 1-ый год планового периода</t>
  </si>
  <si>
    <t>на 2021 г. 2-ой год планового периода</t>
  </si>
  <si>
    <t>на 2019 г. очередной финансовый год</t>
  </si>
  <si>
    <t>на 2021 г. 1-ый год планового периода</t>
  </si>
  <si>
    <t>на 2020г. 1-ый год планового периода</t>
  </si>
  <si>
    <t>Приложение № 2</t>
  </si>
  <si>
    <t xml:space="preserve">к Порядку составления и </t>
  </si>
  <si>
    <t>утверждения плана финансово-</t>
  </si>
  <si>
    <t xml:space="preserve">хозяйственной деятельности </t>
  </si>
  <si>
    <t xml:space="preserve">муниципальных бюджетных и </t>
  </si>
  <si>
    <t xml:space="preserve">автономных учреждений </t>
  </si>
  <si>
    <t xml:space="preserve">муниципального района </t>
  </si>
  <si>
    <t xml:space="preserve">Куюргазинский район Республики </t>
  </si>
  <si>
    <t>Башкортостан</t>
  </si>
  <si>
    <t>Фонд оплаты труда в год, руб. (гр. 3 x гр. 4 x (1 + гр. 8 / 100) x гр. 9 x 12)</t>
  </si>
  <si>
    <t>Сумма, руб. (гр. 3 x гр. 4 x гр. 5)</t>
  </si>
  <si>
    <t xml:space="preserve">       1.4. Расчеты (обоснования) страховых взносов на обязательное страхование в Пенсионный фонд Российской Федерации, в Фонд социального страхования Российской Федерации,</t>
  </si>
  <si>
    <t xml:space="preserve">              в Федеральный  фонд обязательного медицинского страхования</t>
  </si>
  <si>
    <t>Общая сумма выплат, руб. (гр. 3 x гр. 4)</t>
  </si>
  <si>
    <t>Сумма исчисленного налога, подлежащего уплате, руб. (гр. 3 x гр. 4 / 100)</t>
  </si>
  <si>
    <t>Сумма, руб. (гр. 3 x гр. 4)</t>
  </si>
  <si>
    <t>Сумма, руб. (гр. 4 x гр. 5 x гр. 6)</t>
  </si>
  <si>
    <t>Сумма, руб. (гр. 2 x гр. 3)</t>
  </si>
  <si>
    <t>из них: заработная плата</t>
  </si>
  <si>
    <t>04\2\01\73040</t>
  </si>
  <si>
    <t>04\2\01\73310</t>
  </si>
  <si>
    <t>04\2\01\73050</t>
  </si>
  <si>
    <t>Местный бюджет (техперсонал)</t>
  </si>
  <si>
    <t>Субвенции на оплату пед.раб школы</t>
  </si>
  <si>
    <t>Субвенции на оплату пед.раб ДОУ</t>
  </si>
  <si>
    <t>Субвенции на оплату АУП школы</t>
  </si>
  <si>
    <t>Субвенции на оплату АУП ДОУ</t>
  </si>
  <si>
    <t>Транспортный налог</t>
  </si>
  <si>
    <t>Интернет</t>
  </si>
  <si>
    <t>ДРТ</t>
  </si>
  <si>
    <t>диагностика</t>
  </si>
  <si>
    <t>прочие</t>
  </si>
  <si>
    <t>зарядка огнетушителей</t>
  </si>
  <si>
    <t>техническое обслуживание Глонасс</t>
  </si>
  <si>
    <t>техническое обслуживание Стр-Монит</t>
  </si>
  <si>
    <t>техническое обслуживание АПС</t>
  </si>
  <si>
    <t>техническое обслуживание ЭУ</t>
  </si>
  <si>
    <t>техническое обслуживание видеонаблюдения</t>
  </si>
  <si>
    <t>услуги аутсорсинга (техперсонал)</t>
  </si>
  <si>
    <t>услуги аутсорсинга (кочегары)</t>
  </si>
  <si>
    <t>помещения</t>
  </si>
  <si>
    <t>автотранспорт</t>
  </si>
  <si>
    <t>огнетушители</t>
  </si>
  <si>
    <r>
      <t>Общая сумма выплат, руб. (</t>
    </r>
    <r>
      <rPr>
        <sz val="8"/>
        <color rgb="FF0000FF"/>
        <rFont val="Times New Roman"/>
        <family val="1"/>
        <charset val="204"/>
      </rPr>
      <t>гр. 3</t>
    </r>
    <r>
      <rPr>
        <sz val="8"/>
        <color theme="1"/>
        <rFont val="Times New Roman"/>
        <family val="1"/>
        <charset val="204"/>
      </rPr>
      <t xml:space="preserve"> x </t>
    </r>
    <r>
      <rPr>
        <sz val="8"/>
        <color rgb="FF0000FF"/>
        <rFont val="Times New Roman"/>
        <family val="1"/>
        <charset val="204"/>
      </rPr>
      <t>гр. 4</t>
    </r>
    <r>
      <rPr>
        <sz val="8"/>
        <color theme="1"/>
        <rFont val="Times New Roman"/>
        <family val="1"/>
        <charset val="204"/>
      </rPr>
      <t>)</t>
    </r>
  </si>
  <si>
    <t>страхование автотранспорта</t>
  </si>
  <si>
    <t>медосмотр</t>
  </si>
  <si>
    <t>Приобретение ГСМ</t>
  </si>
  <si>
    <t>Приобретение МЗ</t>
  </si>
  <si>
    <t>Приобретение учебного пособия РБ</t>
  </si>
  <si>
    <t>04\2\01\73040 (пед.раб.Шк)</t>
  </si>
  <si>
    <t>04\1\01\73020  (пед.раб.ДОУ)</t>
  </si>
  <si>
    <t>04\1\01\73300 (АУП,вспом.перс. ДОУ)</t>
  </si>
  <si>
    <t>04\2\01\73050 Школа</t>
  </si>
  <si>
    <t>Увеличение материальных запасов</t>
  </si>
  <si>
    <t>Услуги питания</t>
  </si>
  <si>
    <t>Оплата БЛ за счет работодателя (3дня) АУП+вспом.персонал Шк</t>
  </si>
  <si>
    <t>Оплата БЛ за счет работодателя (3дня) АУП+вспом.персонал ДОУ</t>
  </si>
  <si>
    <t>Оплата БЛ за счет работодателя (3дня) пед.раб.ДОУ</t>
  </si>
  <si>
    <t>Оплата БЛ за счет работодателя (3дня) пед.раб.Шк</t>
  </si>
  <si>
    <t xml:space="preserve"> начисления на выплаты по оплате труда пед.раб.Шк</t>
  </si>
  <si>
    <t xml:space="preserve"> начисления на выплаты по оплате труда АУП+вспом.персонал Шк</t>
  </si>
  <si>
    <t xml:space="preserve"> начисления на выплаты по оплате труда пед.раб.ДОУ</t>
  </si>
  <si>
    <t xml:space="preserve"> начисления на выплаты по оплате труда АУП+вспом.персонал ДОУ</t>
  </si>
  <si>
    <t>04\1\01\73020</t>
  </si>
  <si>
    <t>04\1\01\73300</t>
  </si>
  <si>
    <t>Заработная плата пед.раб.ДОУ</t>
  </si>
  <si>
    <t>Заработная плата АУП+вспом.персонал ДОУ</t>
  </si>
  <si>
    <t>Заработная плата пед.раб.Шк</t>
  </si>
  <si>
    <t>Заработная плата АУП+вспом.персонал Шк</t>
  </si>
  <si>
    <t>Услуги по питанию ОВЗ Шк</t>
  </si>
  <si>
    <t>04\2\01\73030</t>
  </si>
  <si>
    <t>в том числе:увеличение стоимости основных средств ДОУ</t>
  </si>
  <si>
    <t xml:space="preserve">эффективная реализация и освоения обучающимся основной образовательной программы дошкольного, начального общего, основного общего и среднего общего образования, </t>
  </si>
  <si>
    <t>формирование общей культуры личности учащихся на основе усвоения обязательног оминимума содержания общеобразовательных программ</t>
  </si>
  <si>
    <t>Среднее общее образование направлено на дальнейшее становление и формирование личности обучающегося, развитие интереса к познанию и творческих способностей обучающегося, формирование навыков самостоятельной учебной деятельности на основе индивидуализации и профессиональной ориентации содержания среднего общего образования, подготовку обучающегося к жизни в обществе, самостоятельному жизненному выбору, продолжению образования и началу профессиональной деятельности</t>
  </si>
  <si>
    <t>Реализация основных общеобразовательных программ начального, основного, среднего общего образования</t>
  </si>
  <si>
    <t>техническое обслуживание газа</t>
  </si>
  <si>
    <t>техническое обслуживание транспорта</t>
  </si>
  <si>
    <t>услуги аутсорсинга (сторожа)</t>
  </si>
  <si>
    <t>услуги аутсорсинга (повара)</t>
  </si>
  <si>
    <t>04\2\02\73160 Школа</t>
  </si>
  <si>
    <t>04\1\01\73010 ДОУ</t>
  </si>
  <si>
    <t>04\2\01\73310 (АУП,вспом.перс. Шк)</t>
  </si>
  <si>
    <t>Увеличение стоимости продуктов питания</t>
  </si>
  <si>
    <t>04\2\01\73030 ДОУ</t>
  </si>
  <si>
    <t>04\2\01\S2080 Школа</t>
  </si>
  <si>
    <r>
      <t xml:space="preserve">Наименование государственного учреждения Республики Башкортостан (подразделения) </t>
    </r>
    <r>
      <rPr>
        <b/>
        <sz val="8"/>
        <rFont val="Times New Roman"/>
        <family val="1"/>
        <charset val="204"/>
      </rPr>
      <t xml:space="preserve"> МБОУ ООШ с.Свобода</t>
    </r>
  </si>
  <si>
    <r>
      <t xml:space="preserve">Республики Башкортостан </t>
    </r>
    <r>
      <rPr>
        <b/>
        <sz val="8"/>
        <color rgb="FF000000"/>
        <rFont val="Times New Roman"/>
        <family val="1"/>
        <charset val="204"/>
      </rPr>
      <t>453356, РБ, Куюргазинский район, с.Свобода, ул.Гагарина,1</t>
    </r>
  </si>
  <si>
    <t>0233003702</t>
  </si>
  <si>
    <t xml:space="preserve"> Плановые показатели по поступлениям и выплатам учреждения  МБОУ ООШ с.Свобода</t>
  </si>
  <si>
    <t>04\1\01\42190</t>
  </si>
  <si>
    <t>04\7\01\42190</t>
  </si>
  <si>
    <t>04\8\01\42190</t>
  </si>
  <si>
    <t>343.2</t>
  </si>
  <si>
    <t>04\2\01\42190</t>
  </si>
  <si>
    <t>1.4. Общая балансовая стоимость недвижимого муниципального имущества на дату составления Плана, всего:   5061,3</t>
  </si>
  <si>
    <t>закрепленного собственником имущества за учреждением на праве оперативного управления: 5061,3</t>
  </si>
  <si>
    <t>Код видов расходов 111,119</t>
  </si>
  <si>
    <t>Источник финансового обеспечения местный бюджет,республиканский бюджет</t>
  </si>
  <si>
    <t>Код видов расходов 851,852</t>
  </si>
  <si>
    <t>Источник финансового обеспечения местный бюджет</t>
  </si>
  <si>
    <t>Код видов расходов 244</t>
  </si>
  <si>
    <t>«31» декабря 2019 г.</t>
  </si>
  <si>
    <t>15.01.2020</t>
  </si>
  <si>
    <t xml:space="preserve">                   на 31 декабря 2019 г.</t>
  </si>
  <si>
    <t>Показатели по поступлениям и выплатам учреждения (подразделения) на 31 декабря 2019 г.</t>
  </si>
  <si>
    <t>Услуги, всего</t>
  </si>
  <si>
    <t>услуги связи, интернет</t>
  </si>
  <si>
    <t>Оплата ТБО</t>
  </si>
  <si>
    <t>Арендная плата тревожной кнопки</t>
  </si>
  <si>
    <t>04\2\01\S2080</t>
  </si>
  <si>
    <t>Услуги охраны(аутсорсинг)</t>
  </si>
  <si>
    <t>Информационные услуги</t>
  </si>
  <si>
    <t>Монтаж и установка</t>
  </si>
  <si>
    <t>Уплата пени,штрафов</t>
  </si>
  <si>
    <t>292/853</t>
  </si>
  <si>
    <t>Уплата админ.штрафов</t>
  </si>
  <si>
    <t>295/853</t>
  </si>
  <si>
    <t xml:space="preserve"> </t>
  </si>
  <si>
    <t>Расходы по приобретению ОС</t>
  </si>
  <si>
    <t>Увеличение стоимости медикаментов</t>
  </si>
  <si>
    <t>Увеличение стоимости мягкого инвентаря</t>
  </si>
  <si>
    <t>Увеличение стоимости учебного пособия ДОУ</t>
  </si>
  <si>
    <t>Увеличение стоимости призов, подарков</t>
  </si>
  <si>
    <t>Показатели выплат по расходам на закупку товаров, работ, услуг учреждения (подразделения) на 31 декабря 2019 г.</t>
  </si>
  <si>
    <t xml:space="preserve">            1.1. Расчеты (обоснования) расходов на оплату больничного листа (3 дня за счет работадателя)</t>
  </si>
  <si>
    <t>Налог на имущество,земля</t>
  </si>
  <si>
    <t>Штрафы, пени</t>
  </si>
  <si>
    <t>Стипендия</t>
  </si>
  <si>
    <t>Оплата услуг водоснабжения</t>
  </si>
  <si>
    <t>текущий ремонт</t>
  </si>
  <si>
    <t>здание школы</t>
  </si>
  <si>
    <t>прочие услуги</t>
  </si>
  <si>
    <t>информационные услуги</t>
  </si>
  <si>
    <t>монтаж и установка</t>
  </si>
  <si>
    <t>Приобретение учебников, учебного пособия, ОС</t>
  </si>
  <si>
    <t>Приобретение медикаментов</t>
  </si>
  <si>
    <t>Приобретение продуктов питания</t>
  </si>
  <si>
    <t>Приобретение стройматериалов</t>
  </si>
  <si>
    <t>Приобретение мягкого инвентаря</t>
  </si>
  <si>
    <t>Приобретение призов</t>
  </si>
  <si>
    <t>в том числе балансовая стоимость особо ценного движимого имущества:  2462,7</t>
  </si>
  <si>
    <t xml:space="preserve">Уточненный план  финансово-хозяйственной деятельности муниципального учреждения </t>
  </si>
  <si>
    <t>Проектные работы (межевание)</t>
  </si>
  <si>
    <t>226.3</t>
  </si>
  <si>
    <t>Услуги по обращению с ТКО</t>
  </si>
  <si>
    <t>Увеличение стоимости стройматериалов</t>
  </si>
  <si>
    <t>проектные работы(межевание)</t>
  </si>
  <si>
    <t>Директор МБОУ ООШ с.Свобода</t>
  </si>
  <si>
    <t>Г.А. Акберова</t>
  </si>
  <si>
    <t xml:space="preserve">Главный бухгалтер </t>
  </si>
  <si>
    <t>Д.З. Гараева</t>
  </si>
  <si>
    <t xml:space="preserve">Исполнитель                                                            </t>
  </si>
  <si>
    <t>Р.Т. Арсланбекова</t>
  </si>
  <si>
    <t>1.5. Общая балансовая стоимость движимого муниципального имущества на дату составления Плана: 3926,6</t>
  </si>
  <si>
    <t>Школьно-письменные принадлежности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</si>
</sst>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rgb="FF0000FF"/>
      <name val="Times New Roman"/>
      <family val="1"/>
      <charset val="204"/>
    </font>
    <font>
      <sz val="7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80">
    <xf numFmtId="0" fontId="0" fillId="0" borderId="0" xfId="0"/>
    <xf numFmtId="0" fontId="2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vertical="top" wrapText="1"/>
    </xf>
    <xf numFmtId="0" fontId="2" fillId="2" borderId="0" xfId="0" applyFont="1" applyFill="1" applyBorder="1" applyAlignment="1">
      <alignment horizontal="center" vertical="top"/>
    </xf>
    <xf numFmtId="0" fontId="6" fillId="0" borderId="0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justify" vertical="center"/>
    </xf>
    <xf numFmtId="0" fontId="6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6" fillId="0" borderId="1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justify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" fontId="4" fillId="4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/>
    </xf>
    <xf numFmtId="0" fontId="7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/>
    </xf>
    <xf numFmtId="0" fontId="2" fillId="2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center" vertical="center" wrapText="1"/>
    </xf>
    <xf numFmtId="0" fontId="6" fillId="0" borderId="0" xfId="0" applyFont="1" applyFill="1"/>
    <xf numFmtId="0" fontId="7" fillId="0" borderId="0" xfId="0" applyFont="1"/>
    <xf numFmtId="2" fontId="6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vertical="center" wrapText="1"/>
    </xf>
    <xf numFmtId="2" fontId="6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49" fontId="4" fillId="4" borderId="1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Fill="1" applyBorder="1" applyAlignment="1">
      <alignment vertical="top"/>
    </xf>
    <xf numFmtId="0" fontId="3" fillId="4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2" fontId="6" fillId="0" borderId="2" xfId="0" applyNumberFormat="1" applyFont="1" applyBorder="1" applyAlignment="1">
      <alignment horizontal="center" vertical="center" wrapText="1"/>
    </xf>
    <xf numFmtId="2" fontId="6" fillId="0" borderId="3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2" fontId="7" fillId="0" borderId="2" xfId="0" applyNumberFormat="1" applyFont="1" applyBorder="1" applyAlignment="1">
      <alignment horizontal="center" vertical="center" wrapText="1"/>
    </xf>
    <xf numFmtId="2" fontId="7" fillId="0" borderId="3" xfId="0" applyNumberFormat="1" applyFont="1" applyBorder="1" applyAlignment="1">
      <alignment horizontal="center" vertical="center" wrapText="1"/>
    </xf>
    <xf numFmtId="2" fontId="6" fillId="0" borderId="2" xfId="0" applyNumberFormat="1" applyFont="1" applyFill="1" applyBorder="1" applyAlignment="1">
      <alignment horizontal="center" vertical="center" wrapText="1"/>
    </xf>
    <xf numFmtId="2" fontId="6" fillId="0" borderId="3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2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vertical="center" wrapText="1"/>
    </xf>
    <xf numFmtId="0" fontId="6" fillId="0" borderId="1" xfId="0" applyFont="1" applyBorder="1"/>
    <xf numFmtId="0" fontId="6" fillId="0" borderId="1" xfId="0" applyFont="1" applyBorder="1" applyAlignment="1">
      <alignment horizontal="center" vertical="center"/>
    </xf>
    <xf numFmtId="0" fontId="7" fillId="0" borderId="1" xfId="0" applyFont="1" applyBorder="1"/>
    <xf numFmtId="0" fontId="6" fillId="0" borderId="0" xfId="0" applyFont="1" applyFill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/>
    <xf numFmtId="2" fontId="6" fillId="0" borderId="0" xfId="0" applyNumberFormat="1" applyFont="1" applyAlignment="1">
      <alignment vertical="center"/>
    </xf>
    <xf numFmtId="164" fontId="6" fillId="0" borderId="1" xfId="0" applyNumberFormat="1" applyFont="1" applyBorder="1" applyAlignment="1">
      <alignment vertical="center" wrapText="1"/>
    </xf>
    <xf numFmtId="0" fontId="12" fillId="0" borderId="0" xfId="0" applyFont="1" applyFill="1" applyBorder="1" applyAlignment="1">
      <alignment horizontal="left" vertical="top"/>
    </xf>
    <xf numFmtId="0" fontId="10" fillId="0" borderId="0" xfId="0" applyFont="1" applyFill="1" applyBorder="1" applyAlignment="1">
      <alignment horizontal="left" vertical="top"/>
    </xf>
    <xf numFmtId="0" fontId="13" fillId="0" borderId="0" xfId="0" applyFont="1"/>
    <xf numFmtId="0" fontId="14" fillId="0" borderId="0" xfId="0" applyFont="1"/>
    <xf numFmtId="0" fontId="3" fillId="0" borderId="0" xfId="0" applyFont="1" applyFill="1" applyBorder="1" applyAlignment="1">
      <alignment horizontal="left" vertical="top" indent="4"/>
    </xf>
    <xf numFmtId="2" fontId="6" fillId="0" borderId="2" xfId="0" applyNumberFormat="1" applyFont="1" applyFill="1" applyBorder="1" applyAlignment="1">
      <alignment horizontal="center" vertical="center" wrapText="1"/>
    </xf>
    <xf numFmtId="2" fontId="6" fillId="0" borderId="3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2" fontId="14" fillId="0" borderId="0" xfId="0" applyNumberFormat="1" applyFont="1"/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/>
    </xf>
    <xf numFmtId="2" fontId="6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2" fontId="7" fillId="0" borderId="2" xfId="0" applyNumberFormat="1" applyFont="1" applyBorder="1" applyAlignment="1">
      <alignment horizontal="center" vertical="center" wrapText="1"/>
    </xf>
    <xf numFmtId="2" fontId="7" fillId="0" borderId="6" xfId="0" applyNumberFormat="1" applyFont="1" applyBorder="1" applyAlignment="1">
      <alignment horizontal="center" vertical="center" wrapText="1"/>
    </xf>
    <xf numFmtId="2" fontId="7" fillId="0" borderId="3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2" fontId="6" fillId="0" borderId="2" xfId="0" applyNumberFormat="1" applyFont="1" applyBorder="1" applyAlignment="1">
      <alignment horizontal="center" vertical="center" wrapText="1"/>
    </xf>
    <xf numFmtId="2" fontId="6" fillId="0" borderId="3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2" fontId="6" fillId="0" borderId="6" xfId="0" applyNumberFormat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2" fontId="6" fillId="0" borderId="2" xfId="0" applyNumberFormat="1" applyFont="1" applyFill="1" applyBorder="1" applyAlignment="1">
      <alignment horizontal="center" vertical="center" wrapText="1"/>
    </xf>
    <xf numFmtId="2" fontId="6" fillId="0" borderId="3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2" fontId="7" fillId="0" borderId="2" xfId="0" applyNumberFormat="1" applyFont="1" applyFill="1" applyBorder="1" applyAlignment="1">
      <alignment horizontal="center" vertical="center" wrapText="1"/>
    </xf>
    <xf numFmtId="2" fontId="7" fillId="0" borderId="3" xfId="0" applyNumberFormat="1" applyFont="1" applyFill="1" applyBorder="1" applyAlignment="1">
      <alignment horizontal="center" vertical="center" wrapText="1"/>
    </xf>
    <xf numFmtId="2" fontId="4" fillId="0" borderId="2" xfId="0" applyNumberFormat="1" applyFont="1" applyFill="1" applyBorder="1" applyAlignment="1">
      <alignment horizontal="center" vertical="center" wrapText="1"/>
    </xf>
    <xf numFmtId="2" fontId="4" fillId="0" borderId="3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top" wrapText="1"/>
    </xf>
    <xf numFmtId="0" fontId="3" fillId="2" borderId="1" xfId="1" applyFont="1" applyFill="1" applyBorder="1" applyAlignment="1" applyProtection="1">
      <alignment horizontal="left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14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right" vertical="top" wrapText="1" indent="1"/>
    </xf>
    <xf numFmtId="49" fontId="10" fillId="0" borderId="0" xfId="0" applyNumberFormat="1" applyFont="1" applyFill="1" applyBorder="1" applyAlignment="1">
      <alignment horizontal="center" vertical="top"/>
    </xf>
    <xf numFmtId="49" fontId="2" fillId="0" borderId="1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/>
    </xf>
    <xf numFmtId="0" fontId="3" fillId="0" borderId="11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center" vertical="top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4" fillId="2" borderId="1" xfId="1" applyFont="1" applyFill="1" applyBorder="1" applyAlignment="1" applyProtection="1">
      <alignment horizontal="left" vertical="top" wrapText="1"/>
    </xf>
    <xf numFmtId="0" fontId="3" fillId="2" borderId="1" xfId="0" applyFont="1" applyFill="1" applyBorder="1" applyAlignment="1">
      <alignment horizontal="left" wrapText="1"/>
    </xf>
    <xf numFmtId="0" fontId="6" fillId="0" borderId="0" xfId="0" applyFont="1" applyBorder="1" applyAlignment="1">
      <alignment horizontal="right" vertic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2" fontId="3" fillId="0" borderId="2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1" fontId="6" fillId="0" borderId="2" xfId="0" applyNumberFormat="1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/>
    </xf>
    <xf numFmtId="0" fontId="4" fillId="2" borderId="6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6" fillId="0" borderId="6" xfId="0" applyFont="1" applyBorder="1" applyAlignment="1">
      <alignment horizontal="center" vertical="top" wrapText="1"/>
    </xf>
    <xf numFmtId="2" fontId="6" fillId="0" borderId="6" xfId="0" applyNumberFormat="1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2" fontId="6" fillId="0" borderId="2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49" fontId="4" fillId="4" borderId="1" xfId="0" applyNumberFormat="1" applyFont="1" applyFill="1" applyBorder="1" applyAlignment="1">
      <alignment horizontal="left" vertical="top" wrapText="1"/>
    </xf>
    <xf numFmtId="0" fontId="3" fillId="2" borderId="2" xfId="1" applyFont="1" applyFill="1" applyBorder="1" applyAlignment="1" applyProtection="1">
      <alignment horizontal="left" vertical="top" wrapText="1"/>
    </xf>
    <xf numFmtId="0" fontId="3" fillId="2" borderId="6" xfId="1" applyFont="1" applyFill="1" applyBorder="1" applyAlignment="1" applyProtection="1">
      <alignment horizontal="left" vertical="top" wrapText="1"/>
    </xf>
    <xf numFmtId="0" fontId="3" fillId="2" borderId="3" xfId="1" applyFont="1" applyFill="1" applyBorder="1" applyAlignment="1" applyProtection="1">
      <alignment horizontal="left" vertical="top" wrapText="1"/>
    </xf>
    <xf numFmtId="49" fontId="4" fillId="4" borderId="2" xfId="0" applyNumberFormat="1" applyFont="1" applyFill="1" applyBorder="1" applyAlignment="1">
      <alignment horizontal="left" vertical="top" wrapText="1"/>
    </xf>
    <xf numFmtId="49" fontId="4" fillId="4" borderId="6" xfId="0" applyNumberFormat="1" applyFont="1" applyFill="1" applyBorder="1" applyAlignment="1">
      <alignment horizontal="left" vertical="top" wrapText="1"/>
    </xf>
    <xf numFmtId="49" fontId="4" fillId="4" borderId="3" xfId="0" applyNumberFormat="1" applyFont="1" applyFill="1" applyBorder="1" applyAlignment="1">
      <alignment horizontal="left" vertical="top" wrapText="1"/>
    </xf>
    <xf numFmtId="49" fontId="3" fillId="2" borderId="2" xfId="0" applyNumberFormat="1" applyFont="1" applyFill="1" applyBorder="1" applyAlignment="1">
      <alignment horizontal="left" vertical="top" wrapText="1"/>
    </xf>
    <xf numFmtId="49" fontId="3" fillId="2" borderId="6" xfId="0" applyNumberFormat="1" applyFont="1" applyFill="1" applyBorder="1" applyAlignment="1">
      <alignment horizontal="left" vertical="top" wrapText="1"/>
    </xf>
    <xf numFmtId="49" fontId="3" fillId="2" borderId="3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/>
    </xf>
    <xf numFmtId="0" fontId="4" fillId="0" borderId="1" xfId="1" applyFont="1" applyBorder="1" applyAlignment="1" applyProtection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consultantplus://offline/ref=A949C545F182626AA69780EF023C8115421BAFFABC9BBA6816B7B30D1F03986B49B4EE5D9DDE38568BDA6C2CA26533D5239E375C97C7B6011CdBG" TargetMode="External"/><Relationship Id="rId2" Type="http://schemas.openxmlformats.org/officeDocument/2006/relationships/hyperlink" Target="consultantplus://offline/ref=A949C545F182626AA69780EF023C8115421BAFFABC9ABA6816B7B30D1F03986B49B4EE5D9DDE385783DA6C2CA26533D5239E375C97C7B6011CdBG" TargetMode="External"/><Relationship Id="rId1" Type="http://schemas.openxmlformats.org/officeDocument/2006/relationships/hyperlink" Target="consultantplus://offline/ref=A949C545F182626AA69780EF023C8115421AABFAB79EBA6816B7B30D1F03986B49B4EE5F9CDA3E5CDF807C28EB323CC92081285F89C41BdEG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8"/>
  <sheetViews>
    <sheetView tabSelected="1" workbookViewId="0">
      <selection activeCell="O355" sqref="O355"/>
    </sheetView>
  </sheetViews>
  <sheetFormatPr defaultRowHeight="11.25" x14ac:dyDescent="0.2"/>
  <cols>
    <col min="1" max="1" width="9.7109375" style="11" customWidth="1"/>
    <col min="2" max="2" width="9.140625" style="11"/>
    <col min="3" max="3" width="7.28515625" style="11" customWidth="1"/>
    <col min="4" max="4" width="11.85546875" style="11" customWidth="1"/>
    <col min="5" max="5" width="10.28515625" style="11" customWidth="1"/>
    <col min="6" max="6" width="9.140625" style="11"/>
    <col min="7" max="8" width="12" style="11" customWidth="1"/>
    <col min="9" max="9" width="13.7109375" style="11" customWidth="1"/>
    <col min="10" max="10" width="9" style="11" customWidth="1"/>
    <col min="11" max="11" width="11.140625" style="11" customWidth="1"/>
    <col min="12" max="12" width="11.42578125" style="11" customWidth="1"/>
    <col min="13" max="13" width="9.42578125" style="11" customWidth="1"/>
    <col min="14" max="14" width="11.42578125" style="11" customWidth="1"/>
    <col min="15" max="15" width="13.85546875" style="11" customWidth="1"/>
    <col min="16" max="16" width="9.140625" style="11"/>
    <col min="17" max="17" width="12" style="11" customWidth="1"/>
    <col min="18" max="16384" width="9.140625" style="11"/>
  </cols>
  <sheetData>
    <row r="1" spans="1:15" ht="12" customHeight="1" x14ac:dyDescent="0.2">
      <c r="A1" s="52"/>
      <c r="B1" s="52"/>
      <c r="C1" s="52"/>
      <c r="D1" s="52"/>
      <c r="E1" s="52"/>
      <c r="F1" s="52"/>
      <c r="G1" s="1"/>
      <c r="H1" s="47"/>
      <c r="I1" s="47"/>
      <c r="J1" s="198" t="s">
        <v>206</v>
      </c>
      <c r="K1" s="206"/>
      <c r="L1" s="206"/>
      <c r="M1" s="206"/>
      <c r="N1" s="206"/>
      <c r="O1" s="206"/>
    </row>
    <row r="2" spans="1:15" x14ac:dyDescent="0.2">
      <c r="A2" s="54"/>
      <c r="B2" s="52"/>
      <c r="C2" s="52"/>
      <c r="D2" s="52"/>
      <c r="E2" s="52"/>
      <c r="F2" s="52"/>
      <c r="G2" s="46"/>
      <c r="H2" s="47"/>
      <c r="I2" s="47"/>
      <c r="J2" s="204" t="s">
        <v>207</v>
      </c>
      <c r="K2" s="206"/>
      <c r="L2" s="206"/>
      <c r="M2" s="206"/>
      <c r="N2" s="206"/>
      <c r="O2" s="206"/>
    </row>
    <row r="3" spans="1:15" x14ac:dyDescent="0.2">
      <c r="A3" s="54"/>
      <c r="B3" s="52"/>
      <c r="C3" s="52"/>
      <c r="D3" s="52"/>
      <c r="E3" s="52"/>
      <c r="F3" s="52"/>
      <c r="G3" s="46"/>
      <c r="H3" s="47"/>
      <c r="I3" s="47"/>
      <c r="J3" s="206"/>
      <c r="K3" s="206"/>
      <c r="L3" s="206"/>
      <c r="M3" s="206"/>
      <c r="N3" s="206"/>
      <c r="O3" s="206"/>
    </row>
    <row r="4" spans="1:15" ht="13.5" customHeight="1" x14ac:dyDescent="0.2">
      <c r="A4" s="54"/>
      <c r="B4" s="52"/>
      <c r="C4" s="52"/>
      <c r="D4" s="52"/>
      <c r="E4" s="52"/>
      <c r="F4" s="52"/>
      <c r="G4" s="46"/>
      <c r="H4" s="47"/>
      <c r="I4" s="47"/>
      <c r="J4" s="206"/>
      <c r="K4" s="206"/>
      <c r="L4" s="206"/>
      <c r="M4" s="206"/>
      <c r="N4" s="206"/>
      <c r="O4" s="206"/>
    </row>
    <row r="5" spans="1:15" ht="13.5" customHeight="1" x14ac:dyDescent="0.2">
      <c r="A5" s="207" t="s">
        <v>125</v>
      </c>
      <c r="B5" s="208"/>
      <c r="C5" s="208"/>
      <c r="D5" s="208"/>
      <c r="E5" s="208"/>
      <c r="F5" s="208"/>
      <c r="G5" s="208"/>
      <c r="H5" s="208"/>
      <c r="I5" s="208"/>
      <c r="J5" s="208"/>
      <c r="K5" s="52"/>
      <c r="L5" s="52"/>
      <c r="M5" s="52"/>
      <c r="N5" s="52"/>
      <c r="O5" s="52"/>
    </row>
    <row r="6" spans="1:15" ht="5.25" customHeight="1" x14ac:dyDescent="0.2">
      <c r="A6" s="43"/>
      <c r="B6" s="44"/>
      <c r="C6" s="44"/>
      <c r="D6" s="44"/>
      <c r="E6" s="44"/>
      <c r="F6" s="44"/>
      <c r="G6" s="44"/>
      <c r="H6" s="44"/>
      <c r="I6" s="44"/>
      <c r="J6" s="44"/>
      <c r="K6" s="52"/>
      <c r="L6" s="52"/>
      <c r="M6" s="52"/>
      <c r="N6" s="52"/>
      <c r="O6" s="52"/>
    </row>
    <row r="7" spans="1:15" x14ac:dyDescent="0.2">
      <c r="A7" s="2" t="s">
        <v>122</v>
      </c>
      <c r="B7" s="3"/>
      <c r="C7" s="3"/>
      <c r="D7" s="3"/>
      <c r="E7" s="52"/>
      <c r="F7" s="52"/>
      <c r="G7" s="1"/>
      <c r="H7" s="52"/>
      <c r="I7" s="52"/>
      <c r="J7" s="52"/>
      <c r="K7" s="52"/>
      <c r="L7" s="52"/>
      <c r="M7" s="52"/>
      <c r="N7" s="52"/>
      <c r="O7" s="52"/>
    </row>
    <row r="8" spans="1:15" ht="8.25" customHeight="1" x14ac:dyDescent="0.2">
      <c r="A8" s="4"/>
      <c r="B8" s="52"/>
      <c r="C8" s="52"/>
      <c r="D8" s="3"/>
      <c r="E8" s="52"/>
      <c r="F8" s="52"/>
      <c r="G8" s="1"/>
      <c r="H8" s="52"/>
      <c r="I8" s="52"/>
      <c r="J8" s="52"/>
      <c r="K8" s="52"/>
      <c r="L8" s="52"/>
      <c r="M8" s="52"/>
      <c r="N8" s="52"/>
      <c r="O8" s="52"/>
    </row>
    <row r="9" spans="1:15" ht="10.5" customHeight="1" x14ac:dyDescent="0.2">
      <c r="A9" s="209" t="s">
        <v>407</v>
      </c>
      <c r="B9" s="206"/>
      <c r="C9" s="206"/>
      <c r="D9" s="206"/>
      <c r="E9" s="206"/>
      <c r="F9" s="206"/>
      <c r="G9" s="206"/>
      <c r="H9" s="206"/>
      <c r="I9" s="206"/>
      <c r="J9" s="206"/>
      <c r="K9" s="53"/>
      <c r="L9" s="53"/>
      <c r="M9" s="53"/>
      <c r="N9" s="53"/>
      <c r="O9" s="53"/>
    </row>
    <row r="10" spans="1:15" ht="10.5" customHeight="1" x14ac:dyDescent="0.2">
      <c r="A10" s="209" t="s">
        <v>209</v>
      </c>
      <c r="B10" s="206"/>
      <c r="C10" s="206"/>
      <c r="D10" s="206"/>
      <c r="E10" s="206"/>
      <c r="F10" s="206"/>
      <c r="G10" s="206"/>
      <c r="H10" s="206"/>
      <c r="I10" s="206"/>
      <c r="J10" s="206"/>
      <c r="K10" s="52"/>
      <c r="L10" s="52"/>
      <c r="M10" s="52"/>
      <c r="N10" s="52"/>
      <c r="O10" s="52"/>
    </row>
    <row r="11" spans="1:15" ht="11.25" customHeight="1" x14ac:dyDescent="0.2">
      <c r="A11" s="209" t="s">
        <v>208</v>
      </c>
      <c r="B11" s="206"/>
      <c r="C11" s="206"/>
      <c r="D11" s="206"/>
      <c r="E11" s="206"/>
      <c r="F11" s="206"/>
      <c r="G11" s="206"/>
      <c r="H11" s="206"/>
      <c r="I11" s="206"/>
      <c r="J11" s="206"/>
      <c r="K11" s="52"/>
      <c r="L11" s="52"/>
      <c r="M11" s="52"/>
      <c r="N11" s="52"/>
      <c r="O11" s="52"/>
    </row>
    <row r="12" spans="1:15" x14ac:dyDescent="0.2">
      <c r="A12" s="212" t="s">
        <v>367</v>
      </c>
      <c r="B12" s="206"/>
      <c r="C12" s="206"/>
      <c r="D12" s="206"/>
      <c r="E12" s="206"/>
      <c r="F12" s="206"/>
      <c r="G12" s="206"/>
      <c r="H12" s="206"/>
      <c r="I12" s="206"/>
      <c r="J12" s="206"/>
      <c r="K12" s="213" t="s">
        <v>113</v>
      </c>
      <c r="L12" s="213"/>
      <c r="M12" s="213"/>
      <c r="N12" s="213"/>
      <c r="O12" s="213"/>
    </row>
    <row r="13" spans="1:15" ht="23.25" customHeight="1" x14ac:dyDescent="0.2">
      <c r="A13" s="198" t="s">
        <v>351</v>
      </c>
      <c r="B13" s="198"/>
      <c r="C13" s="198"/>
      <c r="D13" s="198"/>
      <c r="E13" s="198"/>
      <c r="F13" s="198"/>
      <c r="G13" s="198"/>
      <c r="H13" s="198"/>
      <c r="I13" s="198"/>
      <c r="J13" s="198"/>
      <c r="K13" s="14"/>
      <c r="L13" s="14"/>
      <c r="M13" s="5" t="s">
        <v>210</v>
      </c>
      <c r="N13" s="210"/>
      <c r="O13" s="211"/>
    </row>
    <row r="14" spans="1:15" ht="12.75" x14ac:dyDescent="0.2">
      <c r="A14" s="6" t="s">
        <v>114</v>
      </c>
      <c r="B14" s="214" t="s">
        <v>353</v>
      </c>
      <c r="C14" s="214"/>
      <c r="D14" s="70" t="s">
        <v>115</v>
      </c>
      <c r="E14" s="52"/>
      <c r="F14" s="52"/>
      <c r="G14" s="1"/>
      <c r="H14" s="52"/>
      <c r="I14" s="52"/>
      <c r="J14" s="52"/>
      <c r="K14" s="14"/>
      <c r="L14" s="14"/>
      <c r="M14" s="5" t="s">
        <v>116</v>
      </c>
      <c r="N14" s="215" t="s">
        <v>368</v>
      </c>
      <c r="O14" s="215"/>
    </row>
    <row r="15" spans="1:15" x14ac:dyDescent="0.2">
      <c r="A15" s="54" t="s">
        <v>117</v>
      </c>
      <c r="B15" s="52"/>
      <c r="C15" s="52"/>
      <c r="D15" s="52"/>
      <c r="E15" s="52"/>
      <c r="F15" s="52"/>
      <c r="G15" s="1"/>
      <c r="H15" s="52"/>
      <c r="I15" s="52"/>
      <c r="J15" s="52"/>
      <c r="K15" s="15"/>
      <c r="L15" s="15"/>
      <c r="M15" s="7" t="s">
        <v>118</v>
      </c>
      <c r="N15" s="210">
        <v>48880996</v>
      </c>
      <c r="O15" s="211"/>
    </row>
    <row r="16" spans="1:15" ht="13.5" customHeight="1" x14ac:dyDescent="0.2">
      <c r="A16" s="216" t="s">
        <v>216</v>
      </c>
      <c r="B16" s="216"/>
      <c r="C16" s="216"/>
      <c r="D16" s="216"/>
      <c r="E16" s="216"/>
      <c r="F16" s="216"/>
      <c r="G16" s="216"/>
      <c r="H16" s="216"/>
      <c r="I16" s="216"/>
      <c r="J16" s="216"/>
      <c r="K16" s="216"/>
      <c r="L16" s="217"/>
      <c r="M16" s="7" t="s">
        <v>211</v>
      </c>
      <c r="N16" s="195">
        <v>80309644</v>
      </c>
      <c r="O16" s="195"/>
    </row>
    <row r="17" spans="1:15" ht="12" customHeight="1" x14ac:dyDescent="0.2">
      <c r="A17" s="52"/>
      <c r="B17" s="52"/>
      <c r="C17" s="52"/>
      <c r="D17" s="52"/>
      <c r="E17" s="52"/>
      <c r="F17" s="52"/>
      <c r="G17" s="1"/>
      <c r="H17" s="52"/>
      <c r="I17" s="52"/>
      <c r="J17" s="52"/>
      <c r="K17" s="14"/>
      <c r="L17" s="14"/>
      <c r="M17" s="5" t="s">
        <v>212</v>
      </c>
      <c r="N17" s="210"/>
      <c r="O17" s="211"/>
    </row>
    <row r="18" spans="1:15" x14ac:dyDescent="0.2">
      <c r="A18" s="52" t="s">
        <v>217</v>
      </c>
      <c r="B18" s="52"/>
      <c r="C18" s="52"/>
      <c r="D18" s="52"/>
      <c r="E18" s="52"/>
      <c r="F18" s="52"/>
      <c r="G18" s="1"/>
      <c r="H18" s="52"/>
      <c r="I18" s="52"/>
      <c r="J18" s="52"/>
      <c r="K18" s="15"/>
      <c r="L18" s="15"/>
      <c r="M18" s="7" t="s">
        <v>213</v>
      </c>
      <c r="N18" s="195">
        <v>80639450</v>
      </c>
      <c r="O18" s="195"/>
    </row>
    <row r="19" spans="1:15" s="56" customFormat="1" ht="12.75" customHeight="1" x14ac:dyDescent="0.2">
      <c r="A19" s="52" t="s">
        <v>352</v>
      </c>
      <c r="B19" s="52"/>
      <c r="C19" s="52"/>
      <c r="D19" s="52"/>
      <c r="E19" s="52"/>
      <c r="F19" s="52"/>
      <c r="G19" s="1"/>
      <c r="H19" s="52"/>
      <c r="I19" s="52"/>
      <c r="J19" s="52"/>
      <c r="K19" s="15"/>
      <c r="L19" s="15"/>
      <c r="M19" s="7" t="s">
        <v>214</v>
      </c>
      <c r="N19" s="195">
        <v>775</v>
      </c>
      <c r="O19" s="195"/>
    </row>
    <row r="20" spans="1:15" ht="12" customHeight="1" x14ac:dyDescent="0.2">
      <c r="A20" s="52"/>
      <c r="B20" s="52"/>
      <c r="C20" s="52"/>
      <c r="D20" s="52"/>
      <c r="E20" s="52"/>
      <c r="F20" s="52"/>
      <c r="G20" s="1"/>
      <c r="H20" s="52"/>
      <c r="I20" s="52"/>
      <c r="J20" s="52"/>
      <c r="K20" s="14"/>
      <c r="L20" s="14"/>
      <c r="M20" s="5" t="s">
        <v>119</v>
      </c>
      <c r="N20" s="200"/>
      <c r="O20" s="200"/>
    </row>
    <row r="21" spans="1:15" ht="12" customHeight="1" x14ac:dyDescent="0.2">
      <c r="A21" s="52"/>
      <c r="B21" s="52"/>
      <c r="C21" s="52"/>
      <c r="D21" s="52"/>
      <c r="E21" s="52"/>
      <c r="F21" s="52"/>
      <c r="G21" s="1"/>
      <c r="H21" s="52"/>
      <c r="I21" s="52"/>
      <c r="J21" s="52"/>
      <c r="K21" s="52"/>
      <c r="L21" s="52"/>
      <c r="M21" s="40" t="s">
        <v>215</v>
      </c>
      <c r="N21" s="196"/>
      <c r="O21" s="197"/>
    </row>
    <row r="22" spans="1:15" ht="10.5" customHeight="1" x14ac:dyDescent="0.2">
      <c r="A22" s="52"/>
      <c r="B22" s="52"/>
      <c r="C22" s="52"/>
      <c r="D22" s="52"/>
      <c r="E22" s="52"/>
      <c r="F22" s="52"/>
      <c r="G22" s="1"/>
      <c r="H22" s="52"/>
      <c r="I22" s="52"/>
      <c r="J22" s="52"/>
      <c r="K22" s="52"/>
      <c r="L22" s="52"/>
      <c r="M22" s="52"/>
      <c r="N22" s="52"/>
      <c r="O22" s="52"/>
    </row>
    <row r="23" spans="1:15" ht="8.25" customHeight="1" x14ac:dyDescent="0.2">
      <c r="A23" s="54"/>
      <c r="B23" s="52"/>
      <c r="C23" s="52"/>
      <c r="D23" s="52"/>
      <c r="E23" s="52"/>
      <c r="F23" s="52"/>
      <c r="G23" s="1"/>
      <c r="H23" s="52"/>
      <c r="I23" s="52"/>
      <c r="J23" s="52"/>
      <c r="K23" s="52"/>
      <c r="L23" s="52"/>
      <c r="M23" s="52"/>
      <c r="N23" s="52"/>
      <c r="O23" s="52"/>
    </row>
    <row r="24" spans="1:15" x14ac:dyDescent="0.2">
      <c r="A24" s="201" t="s">
        <v>218</v>
      </c>
      <c r="B24" s="202"/>
      <c r="C24" s="202"/>
      <c r="D24" s="202"/>
      <c r="E24" s="202"/>
      <c r="F24" s="202"/>
      <c r="G24" s="202"/>
      <c r="H24" s="202"/>
      <c r="I24" s="202"/>
      <c r="J24" s="202"/>
      <c r="K24" s="202"/>
      <c r="L24" s="202"/>
      <c r="M24" s="202"/>
      <c r="N24" s="202"/>
      <c r="O24" s="202"/>
    </row>
    <row r="25" spans="1:15" ht="13.5" customHeight="1" x14ac:dyDescent="0.2">
      <c r="A25" s="6" t="s">
        <v>219</v>
      </c>
      <c r="B25" s="49"/>
      <c r="C25" s="49"/>
      <c r="D25" s="49"/>
      <c r="E25" s="49"/>
      <c r="F25" s="49"/>
      <c r="G25" s="50"/>
      <c r="H25" s="49"/>
      <c r="I25" s="49"/>
      <c r="J25" s="49"/>
      <c r="K25" s="49"/>
      <c r="L25" s="49"/>
      <c r="M25" s="49"/>
      <c r="N25" s="49"/>
      <c r="O25" s="49"/>
    </row>
    <row r="26" spans="1:15" ht="12" customHeight="1" x14ac:dyDescent="0.2">
      <c r="A26" s="203" t="s">
        <v>337</v>
      </c>
      <c r="B26" s="203"/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</row>
    <row r="27" spans="1:15" ht="12" customHeight="1" x14ac:dyDescent="0.2">
      <c r="A27" s="53" t="s">
        <v>338</v>
      </c>
      <c r="B27" s="53"/>
      <c r="C27" s="53"/>
      <c r="D27" s="53"/>
      <c r="E27" s="53"/>
      <c r="F27" s="53"/>
      <c r="G27" s="8"/>
      <c r="H27" s="53"/>
      <c r="I27" s="53"/>
      <c r="J27" s="53"/>
      <c r="K27" s="53"/>
      <c r="L27" s="53"/>
      <c r="M27" s="53"/>
      <c r="N27" s="53"/>
      <c r="O27" s="53"/>
    </row>
    <row r="28" spans="1:15" x14ac:dyDescent="0.2">
      <c r="A28" s="6" t="s">
        <v>220</v>
      </c>
      <c r="B28" s="49"/>
      <c r="C28" s="49"/>
      <c r="D28" s="49"/>
      <c r="E28" s="49"/>
      <c r="F28" s="49"/>
      <c r="G28" s="50"/>
      <c r="H28" s="49"/>
      <c r="I28" s="218"/>
      <c r="J28" s="218"/>
      <c r="K28" s="218"/>
      <c r="L28" s="218"/>
      <c r="M28" s="218"/>
      <c r="N28" s="49"/>
      <c r="O28" s="49"/>
    </row>
    <row r="29" spans="1:15" ht="36" customHeight="1" x14ac:dyDescent="0.2">
      <c r="A29" s="204" t="s">
        <v>339</v>
      </c>
      <c r="B29" s="204"/>
      <c r="C29" s="204"/>
      <c r="D29" s="204"/>
      <c r="E29" s="204"/>
      <c r="F29" s="204"/>
      <c r="G29" s="204"/>
      <c r="H29" s="204"/>
      <c r="I29" s="204"/>
      <c r="J29" s="204"/>
      <c r="K29" s="204"/>
      <c r="L29" s="204"/>
      <c r="M29" s="204"/>
      <c r="N29" s="204"/>
      <c r="O29" s="204"/>
    </row>
    <row r="30" spans="1:15" x14ac:dyDescent="0.2">
      <c r="A30" s="6" t="s">
        <v>221</v>
      </c>
      <c r="B30" s="49"/>
      <c r="C30" s="49"/>
      <c r="D30" s="49"/>
      <c r="E30" s="49"/>
      <c r="F30" s="49"/>
      <c r="G30" s="50"/>
      <c r="H30" s="49"/>
      <c r="I30" s="219"/>
      <c r="J30" s="219"/>
      <c r="K30" s="219"/>
      <c r="L30" s="219"/>
      <c r="M30" s="219"/>
      <c r="N30" s="49"/>
      <c r="O30" s="49"/>
    </row>
    <row r="31" spans="1:15" x14ac:dyDescent="0.2">
      <c r="A31" s="204" t="s">
        <v>340</v>
      </c>
      <c r="B31" s="204"/>
      <c r="C31" s="204"/>
      <c r="D31" s="204"/>
      <c r="E31" s="204"/>
      <c r="F31" s="204"/>
      <c r="G31" s="204"/>
      <c r="H31" s="204"/>
      <c r="I31" s="204"/>
      <c r="J31" s="204"/>
      <c r="K31" s="204"/>
      <c r="L31" s="204"/>
      <c r="M31" s="204"/>
      <c r="N31" s="204"/>
      <c r="O31" s="204"/>
    </row>
    <row r="32" spans="1:15" x14ac:dyDescent="0.2">
      <c r="A32" s="205" t="s">
        <v>360</v>
      </c>
      <c r="B32" s="205"/>
      <c r="C32" s="205"/>
      <c r="D32" s="205"/>
      <c r="E32" s="205"/>
      <c r="F32" s="205"/>
      <c r="G32" s="205"/>
      <c r="H32" s="205"/>
      <c r="I32" s="205"/>
      <c r="J32" s="205"/>
      <c r="K32" s="205"/>
      <c r="L32" s="199"/>
      <c r="M32" s="199"/>
      <c r="N32" s="199"/>
      <c r="O32" s="199"/>
    </row>
    <row r="33" spans="1:15" ht="11.25" customHeight="1" x14ac:dyDescent="0.2">
      <c r="A33" s="198" t="s">
        <v>222</v>
      </c>
      <c r="B33" s="198"/>
      <c r="C33" s="51"/>
      <c r="D33" s="51"/>
      <c r="E33" s="51"/>
      <c r="F33" s="51"/>
      <c r="G33" s="51"/>
      <c r="H33" s="51"/>
      <c r="I33" s="51"/>
      <c r="J33" s="48"/>
      <c r="K33" s="48"/>
      <c r="L33" s="45"/>
      <c r="M33" s="45"/>
      <c r="N33" s="45"/>
      <c r="O33" s="45"/>
    </row>
    <row r="34" spans="1:15" ht="15" customHeight="1" x14ac:dyDescent="0.2">
      <c r="A34" s="198" t="s">
        <v>361</v>
      </c>
      <c r="B34" s="198"/>
      <c r="C34" s="198"/>
      <c r="D34" s="198"/>
      <c r="E34" s="198"/>
      <c r="F34" s="198"/>
      <c r="G34" s="198"/>
      <c r="H34" s="198"/>
      <c r="I34" s="51"/>
      <c r="J34" s="48"/>
      <c r="K34" s="48"/>
      <c r="L34" s="45"/>
      <c r="M34" s="45"/>
      <c r="N34" s="45"/>
      <c r="O34" s="45"/>
    </row>
    <row r="35" spans="1:15" ht="15" customHeight="1" x14ac:dyDescent="0.2">
      <c r="A35" s="198" t="s">
        <v>223</v>
      </c>
      <c r="B35" s="198"/>
      <c r="C35" s="198"/>
      <c r="D35" s="198"/>
      <c r="E35" s="198"/>
      <c r="F35" s="198"/>
      <c r="G35" s="198"/>
      <c r="H35" s="198"/>
      <c r="I35" s="51"/>
      <c r="J35" s="48"/>
      <c r="K35" s="48"/>
      <c r="L35" s="45"/>
      <c r="M35" s="45"/>
      <c r="N35" s="45"/>
      <c r="O35" s="45"/>
    </row>
    <row r="36" spans="1:15" ht="15" customHeight="1" x14ac:dyDescent="0.2">
      <c r="A36" s="198" t="s">
        <v>224</v>
      </c>
      <c r="B36" s="198"/>
      <c r="C36" s="198"/>
      <c r="D36" s="198"/>
      <c r="E36" s="198"/>
      <c r="F36" s="198"/>
      <c r="G36" s="198"/>
      <c r="H36" s="198"/>
      <c r="I36" s="198"/>
      <c r="J36" s="48"/>
      <c r="K36" s="48"/>
      <c r="L36" s="45"/>
      <c r="M36" s="45"/>
      <c r="N36" s="45"/>
      <c r="O36" s="45"/>
    </row>
    <row r="37" spans="1:15" x14ac:dyDescent="0.2">
      <c r="A37" s="205" t="s">
        <v>419</v>
      </c>
      <c r="B37" s="205"/>
      <c r="C37" s="205"/>
      <c r="D37" s="205"/>
      <c r="E37" s="205"/>
      <c r="F37" s="205"/>
      <c r="G37" s="205"/>
      <c r="H37" s="205"/>
      <c r="I37" s="205"/>
      <c r="J37" s="205"/>
      <c r="K37" s="205"/>
      <c r="L37" s="219"/>
      <c r="M37" s="219"/>
      <c r="N37" s="219"/>
      <c r="O37" s="219"/>
    </row>
    <row r="38" spans="1:15" x14ac:dyDescent="0.2">
      <c r="A38" s="198" t="s">
        <v>406</v>
      </c>
      <c r="B38" s="198"/>
      <c r="C38" s="198"/>
      <c r="D38" s="198"/>
      <c r="E38" s="198"/>
      <c r="F38" s="198"/>
      <c r="G38" s="198"/>
      <c r="H38" s="198"/>
      <c r="I38" s="198"/>
      <c r="J38" s="198"/>
      <c r="K38" s="198"/>
      <c r="L38" s="202"/>
      <c r="M38" s="202"/>
      <c r="N38" s="202"/>
      <c r="O38" s="202"/>
    </row>
    <row r="39" spans="1:15" x14ac:dyDescent="0.2">
      <c r="A39" s="51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46"/>
      <c r="M39" s="46"/>
      <c r="N39" s="46"/>
      <c r="O39" s="46"/>
    </row>
    <row r="40" spans="1:15" x14ac:dyDescent="0.2">
      <c r="A40" s="51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46"/>
      <c r="M40" s="46"/>
      <c r="N40" s="46"/>
      <c r="O40" s="46"/>
    </row>
    <row r="41" spans="1:15" x14ac:dyDescent="0.2">
      <c r="A41" s="174" t="s">
        <v>71</v>
      </c>
      <c r="B41" s="174"/>
      <c r="C41" s="174"/>
      <c r="D41" s="174"/>
      <c r="E41" s="174"/>
      <c r="F41" s="174"/>
      <c r="G41" s="174"/>
      <c r="H41" s="174"/>
      <c r="I41" s="174"/>
      <c r="J41" s="174"/>
      <c r="K41" s="174"/>
      <c r="L41" s="174"/>
      <c r="M41" s="174"/>
      <c r="N41" s="174"/>
      <c r="O41" s="174"/>
    </row>
    <row r="42" spans="1:15" x14ac:dyDescent="0.2">
      <c r="A42" s="145" t="s">
        <v>72</v>
      </c>
      <c r="B42" s="145"/>
      <c r="C42" s="145"/>
      <c r="D42" s="145"/>
      <c r="E42" s="145"/>
      <c r="F42" s="145"/>
      <c r="G42" s="145"/>
      <c r="H42" s="145"/>
      <c r="I42" s="145"/>
      <c r="J42" s="145"/>
      <c r="K42" s="145"/>
      <c r="L42" s="145"/>
      <c r="M42" s="145"/>
      <c r="N42" s="145"/>
      <c r="O42" s="145"/>
    </row>
    <row r="43" spans="1:15" x14ac:dyDescent="0.2">
      <c r="A43" s="145" t="s">
        <v>369</v>
      </c>
      <c r="B43" s="145"/>
      <c r="C43" s="145"/>
      <c r="D43" s="145"/>
      <c r="E43" s="145"/>
      <c r="F43" s="145"/>
      <c r="G43" s="145"/>
      <c r="H43" s="145"/>
      <c r="I43" s="145"/>
      <c r="J43" s="145"/>
      <c r="K43" s="145"/>
      <c r="L43" s="145"/>
      <c r="M43" s="145"/>
      <c r="N43" s="145"/>
      <c r="O43" s="145"/>
    </row>
    <row r="44" spans="1:15" x14ac:dyDescent="0.2">
      <c r="A44" s="145" t="s">
        <v>73</v>
      </c>
      <c r="B44" s="145"/>
      <c r="C44" s="145"/>
      <c r="D44" s="145"/>
      <c r="E44" s="145"/>
      <c r="F44" s="145"/>
      <c r="G44" s="145"/>
      <c r="H44" s="145"/>
      <c r="I44" s="145"/>
      <c r="J44" s="145"/>
      <c r="K44" s="145"/>
      <c r="L44" s="145"/>
      <c r="M44" s="145"/>
      <c r="N44" s="145"/>
      <c r="O44" s="145"/>
    </row>
    <row r="45" spans="1:15" ht="15.75" customHeight="1" x14ac:dyDescent="0.2">
      <c r="A45" s="42" t="s">
        <v>227</v>
      </c>
      <c r="B45" s="134" t="s">
        <v>43</v>
      </c>
      <c r="C45" s="134"/>
      <c r="D45" s="134"/>
      <c r="E45" s="134"/>
      <c r="F45" s="134"/>
      <c r="G45" s="134"/>
      <c r="H45" s="134"/>
      <c r="I45" s="134"/>
      <c r="J45" s="134"/>
      <c r="K45" s="134" t="s">
        <v>74</v>
      </c>
      <c r="L45" s="134"/>
      <c r="M45" s="134"/>
      <c r="N45" s="9"/>
      <c r="O45" s="9"/>
    </row>
    <row r="46" spans="1:15" ht="15" customHeight="1" x14ac:dyDescent="0.2">
      <c r="A46" s="42" t="s">
        <v>225</v>
      </c>
      <c r="B46" s="133" t="s">
        <v>75</v>
      </c>
      <c r="C46" s="133"/>
      <c r="D46" s="133"/>
      <c r="E46" s="133"/>
      <c r="F46" s="133"/>
      <c r="G46" s="133"/>
      <c r="H46" s="133"/>
      <c r="I46" s="133"/>
      <c r="J46" s="133"/>
      <c r="K46" s="134">
        <v>8987.9</v>
      </c>
      <c r="L46" s="134"/>
      <c r="M46" s="134"/>
      <c r="N46" s="9"/>
      <c r="O46" s="9"/>
    </row>
    <row r="47" spans="1:15" ht="15" customHeight="1" x14ac:dyDescent="0.2">
      <c r="A47" s="42"/>
      <c r="B47" s="133" t="s">
        <v>232</v>
      </c>
      <c r="C47" s="133"/>
      <c r="D47" s="133"/>
      <c r="E47" s="133"/>
      <c r="F47" s="133"/>
      <c r="G47" s="133"/>
      <c r="H47" s="133"/>
      <c r="I47" s="133"/>
      <c r="J47" s="133"/>
      <c r="K47" s="134"/>
      <c r="L47" s="134"/>
      <c r="M47" s="134"/>
      <c r="N47" s="9"/>
      <c r="O47" s="9"/>
    </row>
    <row r="48" spans="1:15" ht="15" customHeight="1" x14ac:dyDescent="0.2">
      <c r="A48" s="42" t="s">
        <v>28</v>
      </c>
      <c r="B48" s="133" t="s">
        <v>231</v>
      </c>
      <c r="C48" s="133"/>
      <c r="D48" s="133"/>
      <c r="E48" s="133"/>
      <c r="F48" s="133"/>
      <c r="G48" s="133"/>
      <c r="H48" s="133"/>
      <c r="I48" s="133"/>
      <c r="J48" s="133"/>
      <c r="K48" s="134">
        <v>5061.3</v>
      </c>
      <c r="L48" s="134"/>
      <c r="M48" s="134"/>
      <c r="N48" s="9"/>
      <c r="O48" s="9"/>
    </row>
    <row r="49" spans="1:15" ht="13.5" customHeight="1" x14ac:dyDescent="0.2">
      <c r="A49" s="42"/>
      <c r="B49" s="133" t="s">
        <v>120</v>
      </c>
      <c r="C49" s="133"/>
      <c r="D49" s="133"/>
      <c r="E49" s="133"/>
      <c r="F49" s="133"/>
      <c r="G49" s="133"/>
      <c r="H49" s="133"/>
      <c r="I49" s="133"/>
      <c r="J49" s="133"/>
      <c r="K49" s="134">
        <v>500.9</v>
      </c>
      <c r="L49" s="134"/>
      <c r="M49" s="134"/>
      <c r="N49" s="9"/>
      <c r="O49" s="9"/>
    </row>
    <row r="50" spans="1:15" ht="15" customHeight="1" x14ac:dyDescent="0.2">
      <c r="A50" s="42" t="s">
        <v>29</v>
      </c>
      <c r="B50" s="133" t="s">
        <v>228</v>
      </c>
      <c r="C50" s="133"/>
      <c r="D50" s="133"/>
      <c r="E50" s="133"/>
      <c r="F50" s="133"/>
      <c r="G50" s="133"/>
      <c r="H50" s="133"/>
      <c r="I50" s="133"/>
      <c r="J50" s="133"/>
      <c r="K50" s="134">
        <v>2462.6999999999998</v>
      </c>
      <c r="L50" s="134"/>
      <c r="M50" s="134"/>
      <c r="N50" s="9"/>
      <c r="O50" s="9"/>
    </row>
    <row r="51" spans="1:15" ht="15" customHeight="1" x14ac:dyDescent="0.2">
      <c r="A51" s="42"/>
      <c r="B51" s="133" t="s">
        <v>112</v>
      </c>
      <c r="C51" s="133"/>
      <c r="D51" s="133"/>
      <c r="E51" s="133"/>
      <c r="F51" s="133"/>
      <c r="G51" s="133"/>
      <c r="H51" s="133"/>
      <c r="I51" s="133"/>
      <c r="J51" s="133"/>
      <c r="K51" s="134">
        <v>1050.4000000000001</v>
      </c>
      <c r="L51" s="134"/>
      <c r="M51" s="134"/>
      <c r="N51" s="9"/>
      <c r="O51" s="9"/>
    </row>
    <row r="52" spans="1:15" ht="15" customHeight="1" x14ac:dyDescent="0.2">
      <c r="A52" s="42" t="s">
        <v>31</v>
      </c>
      <c r="B52" s="133" t="s">
        <v>230</v>
      </c>
      <c r="C52" s="133"/>
      <c r="D52" s="133"/>
      <c r="E52" s="133"/>
      <c r="F52" s="133"/>
      <c r="G52" s="133"/>
      <c r="H52" s="133"/>
      <c r="I52" s="133"/>
      <c r="J52" s="133"/>
      <c r="K52" s="134">
        <v>1463.9</v>
      </c>
      <c r="L52" s="134"/>
      <c r="M52" s="134"/>
      <c r="N52" s="9"/>
      <c r="O52" s="9"/>
    </row>
    <row r="53" spans="1:15" ht="15" customHeight="1" x14ac:dyDescent="0.2">
      <c r="A53" s="42"/>
      <c r="B53" s="133" t="s">
        <v>112</v>
      </c>
      <c r="C53" s="133"/>
      <c r="D53" s="133"/>
      <c r="E53" s="133"/>
      <c r="F53" s="133"/>
      <c r="G53" s="133"/>
      <c r="H53" s="133"/>
      <c r="I53" s="133"/>
      <c r="J53" s="133"/>
      <c r="K53" s="134">
        <v>32.299999999999997</v>
      </c>
      <c r="L53" s="134"/>
      <c r="M53" s="134"/>
      <c r="N53" s="9"/>
      <c r="O53" s="9"/>
    </row>
    <row r="54" spans="1:15" ht="15" customHeight="1" x14ac:dyDescent="0.2">
      <c r="A54" s="42" t="s">
        <v>226</v>
      </c>
      <c r="B54" s="133" t="s">
        <v>76</v>
      </c>
      <c r="C54" s="133"/>
      <c r="D54" s="133"/>
      <c r="E54" s="133"/>
      <c r="F54" s="133"/>
      <c r="G54" s="133"/>
      <c r="H54" s="133"/>
      <c r="I54" s="133"/>
      <c r="J54" s="133"/>
      <c r="K54" s="138">
        <f>H163/1000</f>
        <v>52.044929999999994</v>
      </c>
      <c r="L54" s="138"/>
      <c r="M54" s="138"/>
      <c r="N54" s="9"/>
      <c r="O54" s="9"/>
    </row>
    <row r="55" spans="1:15" ht="15" customHeight="1" x14ac:dyDescent="0.2">
      <c r="A55" s="42"/>
      <c r="B55" s="133" t="s">
        <v>232</v>
      </c>
      <c r="C55" s="133"/>
      <c r="D55" s="133"/>
      <c r="E55" s="133"/>
      <c r="F55" s="133"/>
      <c r="G55" s="133"/>
      <c r="H55" s="133"/>
      <c r="I55" s="133"/>
      <c r="J55" s="133"/>
      <c r="K55" s="134"/>
      <c r="L55" s="134"/>
      <c r="M55" s="134"/>
      <c r="N55" s="9"/>
      <c r="O55" s="9"/>
    </row>
    <row r="56" spans="1:15" ht="15" customHeight="1" x14ac:dyDescent="0.2">
      <c r="A56" s="42" t="s">
        <v>34</v>
      </c>
      <c r="B56" s="133" t="s">
        <v>233</v>
      </c>
      <c r="C56" s="133"/>
      <c r="D56" s="133"/>
      <c r="E56" s="133"/>
      <c r="F56" s="133"/>
      <c r="G56" s="133"/>
      <c r="H56" s="133"/>
      <c r="I56" s="133"/>
      <c r="J56" s="133"/>
      <c r="K56" s="138">
        <f>K54</f>
        <v>52.044929999999994</v>
      </c>
      <c r="L56" s="134"/>
      <c r="M56" s="134"/>
      <c r="N56" s="9"/>
      <c r="O56" s="9"/>
    </row>
    <row r="57" spans="1:15" ht="15" customHeight="1" x14ac:dyDescent="0.2">
      <c r="A57" s="42"/>
      <c r="B57" s="133" t="s">
        <v>234</v>
      </c>
      <c r="C57" s="133"/>
      <c r="D57" s="133"/>
      <c r="E57" s="133"/>
      <c r="F57" s="133"/>
      <c r="G57" s="133"/>
      <c r="H57" s="133"/>
      <c r="I57" s="133"/>
      <c r="J57" s="133"/>
      <c r="K57" s="134"/>
      <c r="L57" s="134"/>
      <c r="M57" s="134"/>
      <c r="N57" s="9"/>
      <c r="O57" s="9"/>
    </row>
    <row r="58" spans="1:15" ht="15" customHeight="1" x14ac:dyDescent="0.2">
      <c r="A58" s="42"/>
      <c r="B58" s="133" t="s">
        <v>235</v>
      </c>
      <c r="C58" s="133"/>
      <c r="D58" s="133"/>
      <c r="E58" s="133"/>
      <c r="F58" s="133"/>
      <c r="G58" s="133"/>
      <c r="H58" s="133"/>
      <c r="I58" s="133"/>
      <c r="J58" s="133"/>
      <c r="K58" s="138">
        <f>K56</f>
        <v>52.044929999999994</v>
      </c>
      <c r="L58" s="134"/>
      <c r="M58" s="134"/>
      <c r="N58" s="9"/>
      <c r="O58" s="9"/>
    </row>
    <row r="59" spans="1:15" ht="15" customHeight="1" x14ac:dyDescent="0.2">
      <c r="A59" s="42"/>
      <c r="B59" s="133" t="s">
        <v>77</v>
      </c>
      <c r="C59" s="133"/>
      <c r="D59" s="133"/>
      <c r="E59" s="133"/>
      <c r="F59" s="133"/>
      <c r="G59" s="133"/>
      <c r="H59" s="133"/>
      <c r="I59" s="133"/>
      <c r="J59" s="133"/>
      <c r="K59" s="134"/>
      <c r="L59" s="134"/>
      <c r="M59" s="134"/>
      <c r="N59" s="9"/>
      <c r="O59" s="9"/>
    </row>
    <row r="60" spans="1:15" ht="15" customHeight="1" x14ac:dyDescent="0.2">
      <c r="A60" s="42" t="s">
        <v>35</v>
      </c>
      <c r="B60" s="133" t="s">
        <v>236</v>
      </c>
      <c r="C60" s="133"/>
      <c r="D60" s="133"/>
      <c r="E60" s="133"/>
      <c r="F60" s="133"/>
      <c r="G60" s="133"/>
      <c r="H60" s="133"/>
      <c r="I60" s="133"/>
      <c r="J60" s="133"/>
      <c r="K60" s="134">
        <v>94.5</v>
      </c>
      <c r="L60" s="134"/>
      <c r="M60" s="134"/>
      <c r="N60" s="9"/>
      <c r="O60" s="9"/>
    </row>
    <row r="61" spans="1:15" ht="15" customHeight="1" x14ac:dyDescent="0.2">
      <c r="A61" s="42" t="s">
        <v>37</v>
      </c>
      <c r="B61" s="133" t="s">
        <v>237</v>
      </c>
      <c r="C61" s="133"/>
      <c r="D61" s="133"/>
      <c r="E61" s="133"/>
      <c r="F61" s="133"/>
      <c r="G61" s="133"/>
      <c r="H61" s="133"/>
      <c r="I61" s="133"/>
      <c r="J61" s="133"/>
      <c r="K61" s="134"/>
      <c r="L61" s="134"/>
      <c r="M61" s="134"/>
      <c r="N61" s="9"/>
      <c r="O61" s="9"/>
    </row>
    <row r="62" spans="1:15" ht="15" customHeight="1" x14ac:dyDescent="0.2">
      <c r="A62" s="42" t="s">
        <v>229</v>
      </c>
      <c r="B62" s="133" t="s">
        <v>78</v>
      </c>
      <c r="C62" s="133"/>
      <c r="D62" s="133"/>
      <c r="E62" s="133"/>
      <c r="F62" s="133"/>
      <c r="G62" s="133"/>
      <c r="H62" s="133"/>
      <c r="I62" s="133"/>
      <c r="J62" s="133"/>
      <c r="K62" s="134">
        <v>25.6</v>
      </c>
      <c r="L62" s="134"/>
      <c r="M62" s="134"/>
      <c r="N62" s="9"/>
      <c r="O62" s="9"/>
    </row>
    <row r="63" spans="1:15" ht="15" customHeight="1" x14ac:dyDescent="0.2">
      <c r="A63" s="16"/>
      <c r="B63" s="133" t="s">
        <v>238</v>
      </c>
      <c r="C63" s="133"/>
      <c r="D63" s="133"/>
      <c r="E63" s="133"/>
      <c r="F63" s="133"/>
      <c r="G63" s="133"/>
      <c r="H63" s="133"/>
      <c r="I63" s="133"/>
      <c r="J63" s="133"/>
      <c r="K63" s="134"/>
      <c r="L63" s="134"/>
      <c r="M63" s="134"/>
      <c r="N63" s="9"/>
      <c r="O63" s="9"/>
    </row>
    <row r="64" spans="1:15" ht="15" customHeight="1" x14ac:dyDescent="0.2">
      <c r="A64" s="42" t="s">
        <v>240</v>
      </c>
      <c r="B64" s="133" t="s">
        <v>239</v>
      </c>
      <c r="C64" s="133"/>
      <c r="D64" s="133"/>
      <c r="E64" s="133"/>
      <c r="F64" s="133"/>
      <c r="G64" s="133"/>
      <c r="H64" s="133"/>
      <c r="I64" s="133"/>
      <c r="J64" s="133"/>
      <c r="K64" s="134"/>
      <c r="L64" s="134"/>
      <c r="M64" s="134"/>
      <c r="N64" s="9"/>
      <c r="O64" s="9"/>
    </row>
    <row r="65" spans="1:15" ht="15" customHeight="1" x14ac:dyDescent="0.2">
      <c r="A65" s="42" t="s">
        <v>241</v>
      </c>
      <c r="B65" s="133" t="s">
        <v>242</v>
      </c>
      <c r="C65" s="133"/>
      <c r="D65" s="133"/>
      <c r="E65" s="133"/>
      <c r="F65" s="133"/>
      <c r="G65" s="133"/>
      <c r="H65" s="133"/>
      <c r="I65" s="133"/>
      <c r="J65" s="133"/>
      <c r="K65" s="134">
        <v>25.6</v>
      </c>
      <c r="L65" s="134"/>
      <c r="M65" s="134"/>
      <c r="N65" s="9"/>
      <c r="O65" s="9"/>
    </row>
    <row r="66" spans="1:15" ht="15" customHeight="1" x14ac:dyDescent="0.2">
      <c r="A66" s="16"/>
      <c r="B66" s="133" t="s">
        <v>121</v>
      </c>
      <c r="C66" s="133"/>
      <c r="D66" s="133"/>
      <c r="E66" s="133"/>
      <c r="F66" s="133"/>
      <c r="G66" s="133"/>
      <c r="H66" s="133"/>
      <c r="I66" s="133"/>
      <c r="J66" s="133"/>
      <c r="K66" s="134"/>
      <c r="L66" s="134"/>
      <c r="M66" s="134"/>
      <c r="N66" s="9"/>
      <c r="O66" s="9"/>
    </row>
    <row r="67" spans="1:15" ht="14.25" customHeight="1" x14ac:dyDescent="0.2">
      <c r="A67" s="174" t="s">
        <v>79</v>
      </c>
      <c r="B67" s="174"/>
      <c r="C67" s="174"/>
      <c r="D67" s="174"/>
      <c r="E67" s="174"/>
      <c r="F67" s="174"/>
      <c r="G67" s="174"/>
      <c r="H67" s="174"/>
      <c r="I67" s="174"/>
      <c r="J67" s="174"/>
      <c r="K67" s="174"/>
      <c r="L67" s="174"/>
      <c r="M67" s="174"/>
      <c r="N67" s="174"/>
      <c r="O67" s="174"/>
    </row>
    <row r="68" spans="1:15" ht="12.75" customHeight="1" x14ac:dyDescent="0.2">
      <c r="A68" s="145" t="s">
        <v>370</v>
      </c>
      <c r="B68" s="145"/>
      <c r="C68" s="145"/>
      <c r="D68" s="145"/>
      <c r="E68" s="145"/>
      <c r="F68" s="145"/>
      <c r="G68" s="145"/>
      <c r="H68" s="145"/>
      <c r="I68" s="145"/>
      <c r="J68" s="145"/>
      <c r="K68" s="145"/>
      <c r="L68" s="145"/>
      <c r="M68" s="145"/>
      <c r="N68" s="145"/>
      <c r="O68" s="145"/>
    </row>
    <row r="69" spans="1:15" ht="12" customHeight="1" x14ac:dyDescent="0.2">
      <c r="A69" s="134" t="s">
        <v>43</v>
      </c>
      <c r="B69" s="134"/>
      <c r="C69" s="134"/>
      <c r="D69" s="134"/>
      <c r="E69" s="134"/>
      <c r="F69" s="134" t="s">
        <v>80</v>
      </c>
      <c r="G69" s="134" t="s">
        <v>81</v>
      </c>
      <c r="H69" s="134" t="s">
        <v>82</v>
      </c>
      <c r="I69" s="134"/>
      <c r="J69" s="134"/>
      <c r="K69" s="134"/>
      <c r="L69" s="134"/>
      <c r="M69" s="134"/>
      <c r="N69" s="134"/>
      <c r="O69" s="134"/>
    </row>
    <row r="70" spans="1:15" x14ac:dyDescent="0.2">
      <c r="A70" s="134"/>
      <c r="B70" s="134"/>
      <c r="C70" s="134"/>
      <c r="D70" s="134"/>
      <c r="E70" s="134"/>
      <c r="F70" s="134"/>
      <c r="G70" s="134"/>
      <c r="H70" s="190" t="s">
        <v>10</v>
      </c>
      <c r="I70" s="134" t="s">
        <v>11</v>
      </c>
      <c r="J70" s="134"/>
      <c r="K70" s="134"/>
      <c r="L70" s="134"/>
      <c r="M70" s="134"/>
      <c r="N70" s="134"/>
      <c r="O70" s="134"/>
    </row>
    <row r="71" spans="1:15" ht="33" customHeight="1" x14ac:dyDescent="0.2">
      <c r="A71" s="134"/>
      <c r="B71" s="134"/>
      <c r="C71" s="134"/>
      <c r="D71" s="134"/>
      <c r="E71" s="134"/>
      <c r="F71" s="134"/>
      <c r="G71" s="134"/>
      <c r="H71" s="190"/>
      <c r="I71" s="190" t="s">
        <v>83</v>
      </c>
      <c r="J71" s="191" t="s">
        <v>243</v>
      </c>
      <c r="K71" s="192"/>
      <c r="L71" s="134" t="s">
        <v>84</v>
      </c>
      <c r="M71" s="220" t="s">
        <v>85</v>
      </c>
      <c r="N71" s="221"/>
      <c r="O71" s="222"/>
    </row>
    <row r="72" spans="1:15" ht="27" customHeight="1" x14ac:dyDescent="0.2">
      <c r="A72" s="134"/>
      <c r="B72" s="134"/>
      <c r="C72" s="134"/>
      <c r="D72" s="134"/>
      <c r="E72" s="134"/>
      <c r="F72" s="134"/>
      <c r="G72" s="134"/>
      <c r="H72" s="190"/>
      <c r="I72" s="190"/>
      <c r="J72" s="193"/>
      <c r="K72" s="194"/>
      <c r="L72" s="134"/>
      <c r="M72" s="76" t="s">
        <v>10</v>
      </c>
      <c r="N72" s="139" t="s">
        <v>86</v>
      </c>
      <c r="O72" s="141"/>
    </row>
    <row r="73" spans="1:15" ht="15" customHeight="1" x14ac:dyDescent="0.2">
      <c r="A73" s="134">
        <v>1</v>
      </c>
      <c r="B73" s="134"/>
      <c r="C73" s="134"/>
      <c r="D73" s="134"/>
      <c r="E73" s="134"/>
      <c r="F73" s="76">
        <v>2</v>
      </c>
      <c r="G73" s="76">
        <v>3</v>
      </c>
      <c r="H73" s="60">
        <v>4</v>
      </c>
      <c r="I73" s="60">
        <v>5</v>
      </c>
      <c r="J73" s="139">
        <v>6</v>
      </c>
      <c r="K73" s="141"/>
      <c r="L73" s="76">
        <v>7</v>
      </c>
      <c r="M73" s="76">
        <v>9</v>
      </c>
      <c r="N73" s="139">
        <v>10</v>
      </c>
      <c r="O73" s="141"/>
    </row>
    <row r="74" spans="1:15" ht="11.25" customHeight="1" x14ac:dyDescent="0.2">
      <c r="A74" s="133" t="s">
        <v>87</v>
      </c>
      <c r="B74" s="133"/>
      <c r="C74" s="133"/>
      <c r="D74" s="133"/>
      <c r="E74" s="133"/>
      <c r="F74" s="76">
        <v>100</v>
      </c>
      <c r="G74" s="76" t="s">
        <v>88</v>
      </c>
      <c r="H74" s="100">
        <f>I74+M74+J74</f>
        <v>5466257.9500000011</v>
      </c>
      <c r="I74" s="100">
        <f>H80</f>
        <v>4770141.95</v>
      </c>
      <c r="J74" s="139">
        <v>485599.02</v>
      </c>
      <c r="K74" s="141"/>
      <c r="L74" s="16"/>
      <c r="M74" s="94">
        <f>M76</f>
        <v>210516.98</v>
      </c>
      <c r="N74" s="139"/>
      <c r="O74" s="141"/>
    </row>
    <row r="75" spans="1:15" ht="11.25" customHeight="1" x14ac:dyDescent="0.2">
      <c r="A75" s="133" t="s">
        <v>123</v>
      </c>
      <c r="B75" s="133"/>
      <c r="C75" s="133"/>
      <c r="D75" s="133"/>
      <c r="E75" s="133"/>
      <c r="F75" s="76">
        <v>110</v>
      </c>
      <c r="G75" s="16"/>
      <c r="H75" s="62"/>
      <c r="I75" s="60" t="s">
        <v>88</v>
      </c>
      <c r="J75" s="139" t="s">
        <v>88</v>
      </c>
      <c r="K75" s="141"/>
      <c r="L75" s="76" t="s">
        <v>88</v>
      </c>
      <c r="M75" s="76"/>
      <c r="N75" s="139" t="s">
        <v>88</v>
      </c>
      <c r="O75" s="141"/>
    </row>
    <row r="76" spans="1:15" ht="15" customHeight="1" x14ac:dyDescent="0.2">
      <c r="A76" s="133" t="s">
        <v>89</v>
      </c>
      <c r="B76" s="133"/>
      <c r="C76" s="133"/>
      <c r="D76" s="133"/>
      <c r="E76" s="133"/>
      <c r="F76" s="76">
        <v>120</v>
      </c>
      <c r="G76" s="16"/>
      <c r="H76" s="58">
        <f>M76</f>
        <v>210516.98</v>
      </c>
      <c r="I76" s="62"/>
      <c r="J76" s="139" t="s">
        <v>88</v>
      </c>
      <c r="K76" s="141"/>
      <c r="L76" s="76" t="s">
        <v>88</v>
      </c>
      <c r="M76" s="77">
        <v>210516.98</v>
      </c>
      <c r="N76" s="139"/>
      <c r="O76" s="141"/>
    </row>
    <row r="77" spans="1:15" ht="15" customHeight="1" x14ac:dyDescent="0.2">
      <c r="A77" s="133" t="s">
        <v>90</v>
      </c>
      <c r="B77" s="133"/>
      <c r="C77" s="133"/>
      <c r="D77" s="133"/>
      <c r="E77" s="133"/>
      <c r="F77" s="76">
        <v>130</v>
      </c>
      <c r="G77" s="16"/>
      <c r="H77" s="62"/>
      <c r="I77" s="60" t="s">
        <v>88</v>
      </c>
      <c r="J77" s="139" t="s">
        <v>88</v>
      </c>
      <c r="K77" s="141"/>
      <c r="L77" s="76" t="s">
        <v>88</v>
      </c>
      <c r="M77" s="76"/>
      <c r="N77" s="139" t="s">
        <v>88</v>
      </c>
      <c r="O77" s="141"/>
    </row>
    <row r="78" spans="1:15" ht="33.75" customHeight="1" x14ac:dyDescent="0.2">
      <c r="A78" s="133" t="s">
        <v>91</v>
      </c>
      <c r="B78" s="133"/>
      <c r="C78" s="133"/>
      <c r="D78" s="133"/>
      <c r="E78" s="133"/>
      <c r="F78" s="76">
        <v>140</v>
      </c>
      <c r="G78" s="16"/>
      <c r="H78" s="62"/>
      <c r="I78" s="60" t="s">
        <v>88</v>
      </c>
      <c r="J78" s="139" t="s">
        <v>88</v>
      </c>
      <c r="K78" s="141"/>
      <c r="L78" s="76" t="s">
        <v>88</v>
      </c>
      <c r="M78" s="76"/>
      <c r="N78" s="139" t="s">
        <v>88</v>
      </c>
      <c r="O78" s="141"/>
    </row>
    <row r="79" spans="1:15" ht="15" customHeight="1" x14ac:dyDescent="0.2">
      <c r="A79" s="133" t="s">
        <v>92</v>
      </c>
      <c r="B79" s="133"/>
      <c r="C79" s="133"/>
      <c r="D79" s="133"/>
      <c r="E79" s="133"/>
      <c r="F79" s="76">
        <v>150</v>
      </c>
      <c r="G79" s="16"/>
      <c r="H79" s="62"/>
      <c r="I79" s="60" t="s">
        <v>88</v>
      </c>
      <c r="J79" s="139"/>
      <c r="K79" s="141"/>
      <c r="L79" s="16"/>
      <c r="M79" s="76" t="s">
        <v>88</v>
      </c>
      <c r="N79" s="139" t="s">
        <v>88</v>
      </c>
      <c r="O79" s="141"/>
    </row>
    <row r="80" spans="1:15" ht="15" customHeight="1" x14ac:dyDescent="0.2">
      <c r="A80" s="133" t="s">
        <v>93</v>
      </c>
      <c r="B80" s="133"/>
      <c r="C80" s="133"/>
      <c r="D80" s="133"/>
      <c r="E80" s="133"/>
      <c r="F80" s="76">
        <v>160</v>
      </c>
      <c r="G80" s="16"/>
      <c r="H80" s="58">
        <v>4770141.95</v>
      </c>
      <c r="I80" s="60" t="s">
        <v>88</v>
      </c>
      <c r="J80" s="139" t="s">
        <v>88</v>
      </c>
      <c r="K80" s="141"/>
      <c r="L80" s="76" t="s">
        <v>88</v>
      </c>
      <c r="M80" s="76"/>
      <c r="N80" s="139"/>
      <c r="O80" s="141"/>
    </row>
    <row r="81" spans="1:15" ht="15" customHeight="1" x14ac:dyDescent="0.2">
      <c r="A81" s="133" t="s">
        <v>94</v>
      </c>
      <c r="B81" s="133"/>
      <c r="C81" s="133"/>
      <c r="D81" s="133"/>
      <c r="E81" s="133"/>
      <c r="F81" s="76">
        <v>180</v>
      </c>
      <c r="G81" s="76" t="s">
        <v>88</v>
      </c>
      <c r="H81" s="62"/>
      <c r="I81" s="60" t="s">
        <v>88</v>
      </c>
      <c r="J81" s="139" t="s">
        <v>88</v>
      </c>
      <c r="K81" s="141"/>
      <c r="L81" s="76" t="s">
        <v>88</v>
      </c>
      <c r="M81" s="76"/>
      <c r="N81" s="139" t="s">
        <v>88</v>
      </c>
      <c r="O81" s="141"/>
    </row>
    <row r="82" spans="1:15" ht="15" customHeight="1" x14ac:dyDescent="0.2">
      <c r="A82" s="133" t="s">
        <v>95</v>
      </c>
      <c r="B82" s="133"/>
      <c r="C82" s="133"/>
      <c r="D82" s="133"/>
      <c r="E82" s="133"/>
      <c r="F82" s="76">
        <v>200</v>
      </c>
      <c r="G82" s="76" t="s">
        <v>88</v>
      </c>
      <c r="H82" s="100">
        <f>I82+M82+J82</f>
        <v>5466257.9499999993</v>
      </c>
      <c r="I82" s="100">
        <f>I83+I89+I90+I96+I141+I129+I135</f>
        <v>4770141.95</v>
      </c>
      <c r="J82" s="150">
        <f>J83+J89+J90+J96+J141+J128</f>
        <v>485599.02</v>
      </c>
      <c r="K82" s="141">
        <f t="shared" ref="K82" si="0">K83+K89+K90+K96+K141</f>
        <v>0</v>
      </c>
      <c r="L82" s="16"/>
      <c r="M82" s="94">
        <f>M96+M141+M135</f>
        <v>210516.97999999998</v>
      </c>
      <c r="N82" s="139"/>
      <c r="O82" s="141"/>
    </row>
    <row r="83" spans="1:15" s="57" customFormat="1" ht="15" customHeight="1" x14ac:dyDescent="0.15">
      <c r="A83" s="182" t="s">
        <v>96</v>
      </c>
      <c r="B83" s="182"/>
      <c r="C83" s="182"/>
      <c r="D83" s="182"/>
      <c r="E83" s="182"/>
      <c r="F83" s="93">
        <v>210</v>
      </c>
      <c r="G83" s="93"/>
      <c r="H83" s="100">
        <f>H84+H85+H86+H87+H88</f>
        <v>1878100</v>
      </c>
      <c r="I83" s="100">
        <f>I84+I85+I86+I87+I88</f>
        <v>1878100</v>
      </c>
      <c r="J83" s="177">
        <f t="shared" ref="J83" si="1">J84+J85+J86+J87+J88</f>
        <v>0</v>
      </c>
      <c r="K83" s="178"/>
      <c r="L83" s="41"/>
      <c r="M83" s="93">
        <f>M84</f>
        <v>0</v>
      </c>
      <c r="N83" s="175"/>
      <c r="O83" s="176"/>
    </row>
    <row r="84" spans="1:15" ht="15.75" customHeight="1" x14ac:dyDescent="0.2">
      <c r="A84" s="133" t="s">
        <v>283</v>
      </c>
      <c r="B84" s="133"/>
      <c r="C84" s="133"/>
      <c r="D84" s="133"/>
      <c r="E84" s="133"/>
      <c r="F84" s="76">
        <v>211</v>
      </c>
      <c r="G84" s="76" t="s">
        <v>359</v>
      </c>
      <c r="H84" s="58">
        <f>I84+M84</f>
        <v>385700</v>
      </c>
      <c r="I84" s="58">
        <v>385700</v>
      </c>
      <c r="J84" s="150"/>
      <c r="K84" s="151"/>
      <c r="L84" s="16"/>
      <c r="M84" s="76"/>
      <c r="N84" s="139"/>
      <c r="O84" s="141"/>
    </row>
    <row r="85" spans="1:15" s="56" customFormat="1" ht="15" customHeight="1" x14ac:dyDescent="0.2">
      <c r="A85" s="181" t="s">
        <v>332</v>
      </c>
      <c r="B85" s="181"/>
      <c r="C85" s="181"/>
      <c r="D85" s="181"/>
      <c r="E85" s="181"/>
      <c r="F85" s="60">
        <v>211</v>
      </c>
      <c r="G85" s="60" t="s">
        <v>284</v>
      </c>
      <c r="H85" s="58">
        <f t="shared" ref="H85:H88" si="2">I85+M85</f>
        <v>735800</v>
      </c>
      <c r="I85" s="58">
        <v>735800</v>
      </c>
      <c r="J85" s="170"/>
      <c r="K85" s="171"/>
      <c r="L85" s="62"/>
      <c r="M85" s="60"/>
      <c r="N85" s="172"/>
      <c r="O85" s="173"/>
    </row>
    <row r="86" spans="1:15" s="56" customFormat="1" ht="15" customHeight="1" x14ac:dyDescent="0.2">
      <c r="A86" s="181" t="s">
        <v>333</v>
      </c>
      <c r="B86" s="181"/>
      <c r="C86" s="181"/>
      <c r="D86" s="181"/>
      <c r="E86" s="181"/>
      <c r="F86" s="60">
        <v>211</v>
      </c>
      <c r="G86" s="60" t="s">
        <v>285</v>
      </c>
      <c r="H86" s="58">
        <f t="shared" si="2"/>
        <v>309200</v>
      </c>
      <c r="I86" s="58">
        <v>309200</v>
      </c>
      <c r="J86" s="91"/>
      <c r="K86" s="92"/>
      <c r="L86" s="62"/>
      <c r="M86" s="60"/>
      <c r="N86" s="87"/>
      <c r="O86" s="88"/>
    </row>
    <row r="87" spans="1:15" s="56" customFormat="1" ht="15" customHeight="1" x14ac:dyDescent="0.2">
      <c r="A87" s="181" t="s">
        <v>330</v>
      </c>
      <c r="B87" s="181"/>
      <c r="C87" s="181"/>
      <c r="D87" s="181"/>
      <c r="E87" s="181"/>
      <c r="F87" s="60">
        <v>211</v>
      </c>
      <c r="G87" s="60" t="s">
        <v>328</v>
      </c>
      <c r="H87" s="58">
        <f t="shared" si="2"/>
        <v>306500</v>
      </c>
      <c r="I87" s="58">
        <v>306500</v>
      </c>
      <c r="J87" s="170"/>
      <c r="K87" s="171"/>
      <c r="L87" s="62"/>
      <c r="M87" s="60"/>
      <c r="N87" s="172"/>
      <c r="O87" s="173"/>
    </row>
    <row r="88" spans="1:15" s="56" customFormat="1" ht="15" customHeight="1" x14ac:dyDescent="0.2">
      <c r="A88" s="181" t="s">
        <v>331</v>
      </c>
      <c r="B88" s="181"/>
      <c r="C88" s="181"/>
      <c r="D88" s="181"/>
      <c r="E88" s="181"/>
      <c r="F88" s="60">
        <v>211</v>
      </c>
      <c r="G88" s="60" t="s">
        <v>329</v>
      </c>
      <c r="H88" s="58">
        <f t="shared" si="2"/>
        <v>140900</v>
      </c>
      <c r="I88" s="58">
        <v>140900</v>
      </c>
      <c r="J88" s="91"/>
      <c r="K88" s="92"/>
      <c r="L88" s="62"/>
      <c r="M88" s="60"/>
      <c r="N88" s="87"/>
      <c r="O88" s="88"/>
    </row>
    <row r="89" spans="1:15" s="56" customFormat="1" ht="15" customHeight="1" x14ac:dyDescent="0.2">
      <c r="A89" s="187" t="s">
        <v>244</v>
      </c>
      <c r="B89" s="187"/>
      <c r="C89" s="187"/>
      <c r="D89" s="187"/>
      <c r="E89" s="187"/>
      <c r="F89" s="55">
        <v>212</v>
      </c>
      <c r="G89" s="101"/>
      <c r="H89" s="100"/>
      <c r="I89" s="100"/>
      <c r="J89" s="91"/>
      <c r="K89" s="92"/>
      <c r="L89" s="62"/>
      <c r="M89" s="60"/>
      <c r="N89" s="87"/>
      <c r="O89" s="88"/>
    </row>
    <row r="90" spans="1:15" s="56" customFormat="1" ht="15" customHeight="1" x14ac:dyDescent="0.2">
      <c r="A90" s="187" t="s">
        <v>245</v>
      </c>
      <c r="B90" s="187"/>
      <c r="C90" s="187"/>
      <c r="D90" s="187"/>
      <c r="E90" s="187"/>
      <c r="F90" s="55">
        <v>213</v>
      </c>
      <c r="G90" s="93"/>
      <c r="H90" s="102">
        <f>H91+H92+H93+H94+H95</f>
        <v>567600</v>
      </c>
      <c r="I90" s="102">
        <f>I91+I92+I93+I94+I95</f>
        <v>567600</v>
      </c>
      <c r="J90" s="179">
        <f t="shared" ref="J90" si="3">J91+J92+J93+J94+J95</f>
        <v>0</v>
      </c>
      <c r="K90" s="180"/>
      <c r="L90" s="62"/>
      <c r="M90" s="55">
        <f>M91</f>
        <v>0</v>
      </c>
      <c r="N90" s="172"/>
      <c r="O90" s="173"/>
    </row>
    <row r="91" spans="1:15" s="56" customFormat="1" ht="15" customHeight="1" x14ac:dyDescent="0.2">
      <c r="A91" s="181" t="s">
        <v>245</v>
      </c>
      <c r="B91" s="181"/>
      <c r="C91" s="181"/>
      <c r="D91" s="181"/>
      <c r="E91" s="181"/>
      <c r="F91" s="60">
        <v>213</v>
      </c>
      <c r="G91" s="76" t="s">
        <v>359</v>
      </c>
      <c r="H91" s="75">
        <f>I91+M91</f>
        <v>120300</v>
      </c>
      <c r="I91" s="75">
        <v>120300</v>
      </c>
      <c r="J91" s="170"/>
      <c r="K91" s="171"/>
      <c r="L91" s="62"/>
      <c r="M91" s="60"/>
      <c r="N91" s="172"/>
      <c r="O91" s="173"/>
    </row>
    <row r="92" spans="1:15" s="56" customFormat="1" ht="15" customHeight="1" x14ac:dyDescent="0.2">
      <c r="A92" s="181" t="s">
        <v>324</v>
      </c>
      <c r="B92" s="181"/>
      <c r="C92" s="181"/>
      <c r="D92" s="181"/>
      <c r="E92" s="181"/>
      <c r="F92" s="60">
        <v>213</v>
      </c>
      <c r="G92" s="60" t="s">
        <v>284</v>
      </c>
      <c r="H92" s="75">
        <f t="shared" ref="H92:H95" si="4">I92+M92</f>
        <v>213200</v>
      </c>
      <c r="I92" s="75">
        <v>213200</v>
      </c>
      <c r="J92" s="91"/>
      <c r="K92" s="92"/>
      <c r="L92" s="62"/>
      <c r="M92" s="60"/>
      <c r="N92" s="87"/>
      <c r="O92" s="88"/>
    </row>
    <row r="93" spans="1:15" s="56" customFormat="1" ht="15" customHeight="1" x14ac:dyDescent="0.2">
      <c r="A93" s="181" t="s">
        <v>325</v>
      </c>
      <c r="B93" s="181"/>
      <c r="C93" s="181"/>
      <c r="D93" s="181"/>
      <c r="E93" s="181"/>
      <c r="F93" s="60">
        <v>213</v>
      </c>
      <c r="G93" s="60" t="s">
        <v>285</v>
      </c>
      <c r="H93" s="75">
        <f t="shared" si="4"/>
        <v>82700</v>
      </c>
      <c r="I93" s="75">
        <v>82700</v>
      </c>
      <c r="J93" s="91"/>
      <c r="K93" s="92"/>
      <c r="L93" s="62"/>
      <c r="M93" s="60"/>
      <c r="N93" s="87"/>
      <c r="O93" s="88"/>
    </row>
    <row r="94" spans="1:15" s="56" customFormat="1" ht="15" customHeight="1" x14ac:dyDescent="0.2">
      <c r="A94" s="181" t="s">
        <v>326</v>
      </c>
      <c r="B94" s="181"/>
      <c r="C94" s="181"/>
      <c r="D94" s="181"/>
      <c r="E94" s="181"/>
      <c r="F94" s="60">
        <v>213</v>
      </c>
      <c r="G94" s="60" t="s">
        <v>328</v>
      </c>
      <c r="H94" s="75">
        <f t="shared" si="4"/>
        <v>112000</v>
      </c>
      <c r="I94" s="75">
        <v>112000</v>
      </c>
      <c r="J94" s="91"/>
      <c r="K94" s="92"/>
      <c r="L94" s="62"/>
      <c r="M94" s="60"/>
      <c r="N94" s="87"/>
      <c r="O94" s="88"/>
    </row>
    <row r="95" spans="1:15" s="57" customFormat="1" ht="10.5" customHeight="1" x14ac:dyDescent="0.15">
      <c r="A95" s="181" t="s">
        <v>327</v>
      </c>
      <c r="B95" s="181"/>
      <c r="C95" s="181"/>
      <c r="D95" s="181"/>
      <c r="E95" s="181"/>
      <c r="F95" s="60">
        <v>213</v>
      </c>
      <c r="G95" s="60" t="s">
        <v>329</v>
      </c>
      <c r="H95" s="75">
        <f t="shared" si="4"/>
        <v>39400</v>
      </c>
      <c r="I95" s="75">
        <v>39400</v>
      </c>
      <c r="J95" s="91"/>
      <c r="K95" s="92"/>
      <c r="L95" s="62"/>
      <c r="M95" s="60"/>
      <c r="N95" s="87"/>
      <c r="O95" s="88"/>
    </row>
    <row r="96" spans="1:15" ht="10.5" customHeight="1" x14ac:dyDescent="0.2">
      <c r="A96" s="182" t="s">
        <v>371</v>
      </c>
      <c r="B96" s="182"/>
      <c r="C96" s="182"/>
      <c r="D96" s="182"/>
      <c r="E96" s="182"/>
      <c r="F96" s="93">
        <v>220</v>
      </c>
      <c r="G96" s="41"/>
      <c r="H96" s="100">
        <f>I96+M96+J96</f>
        <v>2251700.38</v>
      </c>
      <c r="I96" s="100">
        <f>I97+I101+I108+I109+I115+I126+I127</f>
        <v>1830013.95</v>
      </c>
      <c r="J96" s="142">
        <f>J97+J101+J108+J109+J115+J126+J127+J129+J135</f>
        <v>354039</v>
      </c>
      <c r="K96" s="144">
        <f t="shared" ref="K96" si="5">K97+K101+K108+K109+K115+K126+K127+K129+K135</f>
        <v>0</v>
      </c>
      <c r="L96" s="41"/>
      <c r="M96" s="94">
        <f>M115</f>
        <v>67647.429999999993</v>
      </c>
      <c r="N96" s="175"/>
      <c r="O96" s="176"/>
    </row>
    <row r="97" spans="1:15" ht="10.5" customHeight="1" x14ac:dyDescent="0.2">
      <c r="A97" s="182" t="s">
        <v>246</v>
      </c>
      <c r="B97" s="182"/>
      <c r="C97" s="182"/>
      <c r="D97" s="182"/>
      <c r="E97" s="182"/>
      <c r="F97" s="93">
        <v>221</v>
      </c>
      <c r="G97" s="93"/>
      <c r="H97" s="100">
        <f>I97+M97</f>
        <v>66800</v>
      </c>
      <c r="I97" s="100">
        <f>I98+I99</f>
        <v>66800</v>
      </c>
      <c r="J97" s="89"/>
      <c r="K97" s="90"/>
      <c r="L97" s="41"/>
      <c r="M97" s="93"/>
      <c r="N97" s="85"/>
      <c r="O97" s="86"/>
    </row>
    <row r="98" spans="1:15" ht="10.5" customHeight="1" x14ac:dyDescent="0.2">
      <c r="A98" s="133" t="s">
        <v>246</v>
      </c>
      <c r="B98" s="133"/>
      <c r="C98" s="133"/>
      <c r="D98" s="133"/>
      <c r="E98" s="133"/>
      <c r="F98" s="76">
        <v>221</v>
      </c>
      <c r="G98" s="76" t="s">
        <v>359</v>
      </c>
      <c r="H98" s="58">
        <f t="shared" ref="H98:H99" si="6">I98+M98</f>
        <v>4500</v>
      </c>
      <c r="I98" s="58">
        <v>4500</v>
      </c>
      <c r="J98" s="81"/>
      <c r="K98" s="82"/>
      <c r="L98" s="16"/>
      <c r="M98" s="76"/>
      <c r="N98" s="78"/>
      <c r="O98" s="80"/>
    </row>
    <row r="99" spans="1:15" ht="10.5" customHeight="1" x14ac:dyDescent="0.2">
      <c r="A99" s="133" t="s">
        <v>372</v>
      </c>
      <c r="B99" s="133"/>
      <c r="C99" s="133"/>
      <c r="D99" s="133"/>
      <c r="E99" s="133"/>
      <c r="F99" s="76">
        <v>221</v>
      </c>
      <c r="G99" s="76" t="s">
        <v>356</v>
      </c>
      <c r="H99" s="58">
        <f t="shared" si="6"/>
        <v>62300</v>
      </c>
      <c r="I99" s="58">
        <v>62300</v>
      </c>
      <c r="J99" s="81"/>
      <c r="K99" s="82"/>
      <c r="L99" s="16"/>
      <c r="M99" s="76"/>
      <c r="N99" s="78"/>
      <c r="O99" s="80"/>
    </row>
    <row r="100" spans="1:15" ht="10.5" customHeight="1" x14ac:dyDescent="0.2">
      <c r="A100" s="133" t="s">
        <v>247</v>
      </c>
      <c r="B100" s="133"/>
      <c r="C100" s="133"/>
      <c r="D100" s="133"/>
      <c r="E100" s="133"/>
      <c r="F100" s="76">
        <v>222</v>
      </c>
      <c r="G100" s="16"/>
      <c r="H100" s="58"/>
      <c r="I100" s="58"/>
      <c r="J100" s="81"/>
      <c r="K100" s="82"/>
      <c r="L100" s="16"/>
      <c r="M100" s="76"/>
      <c r="N100" s="78"/>
      <c r="O100" s="80"/>
    </row>
    <row r="101" spans="1:15" s="57" customFormat="1" ht="10.5" customHeight="1" x14ac:dyDescent="0.15">
      <c r="A101" s="182" t="s">
        <v>248</v>
      </c>
      <c r="B101" s="182"/>
      <c r="C101" s="182"/>
      <c r="D101" s="182"/>
      <c r="E101" s="182"/>
      <c r="F101" s="93">
        <v>223</v>
      </c>
      <c r="G101" s="93" t="s">
        <v>359</v>
      </c>
      <c r="H101" s="100">
        <f>I101+M101</f>
        <v>550290</v>
      </c>
      <c r="I101" s="100">
        <f>I102+I103+I104+I105+I106++I107</f>
        <v>550290</v>
      </c>
      <c r="J101" s="177">
        <f>J102+J103+J104+J105+J106++J107</f>
        <v>0</v>
      </c>
      <c r="K101" s="178"/>
      <c r="L101" s="41"/>
      <c r="M101" s="93"/>
      <c r="N101" s="85"/>
      <c r="O101" s="86"/>
    </row>
    <row r="102" spans="1:15" ht="12.75" customHeight="1" x14ac:dyDescent="0.2">
      <c r="A102" s="137" t="s">
        <v>143</v>
      </c>
      <c r="B102" s="137"/>
      <c r="C102" s="137"/>
      <c r="D102" s="137"/>
      <c r="E102" s="137"/>
      <c r="F102" s="28" t="s">
        <v>144</v>
      </c>
      <c r="G102" s="28"/>
      <c r="H102" s="58">
        <f t="shared" ref="H102:H107" si="7">I102+M102</f>
        <v>0</v>
      </c>
      <c r="I102" s="103"/>
      <c r="J102" s="81"/>
      <c r="K102" s="82"/>
      <c r="L102" s="16"/>
      <c r="M102" s="76"/>
      <c r="N102" s="78"/>
      <c r="O102" s="80"/>
    </row>
    <row r="103" spans="1:15" ht="12.75" customHeight="1" x14ac:dyDescent="0.2">
      <c r="A103" s="224" t="s">
        <v>145</v>
      </c>
      <c r="B103" s="224"/>
      <c r="C103" s="224"/>
      <c r="D103" s="224"/>
      <c r="E103" s="224"/>
      <c r="F103" s="28" t="s">
        <v>146</v>
      </c>
      <c r="G103" s="28"/>
      <c r="H103" s="58">
        <f t="shared" si="7"/>
        <v>3100</v>
      </c>
      <c r="I103" s="103">
        <v>3100</v>
      </c>
      <c r="J103" s="81"/>
      <c r="K103" s="82"/>
      <c r="L103" s="16"/>
      <c r="M103" s="76"/>
      <c r="N103" s="78"/>
      <c r="O103" s="80"/>
    </row>
    <row r="104" spans="1:15" ht="12.75" customHeight="1" x14ac:dyDescent="0.2">
      <c r="A104" s="137" t="s">
        <v>147</v>
      </c>
      <c r="B104" s="137"/>
      <c r="C104" s="137"/>
      <c r="D104" s="137"/>
      <c r="E104" s="137"/>
      <c r="F104" s="28" t="s">
        <v>148</v>
      </c>
      <c r="G104" s="28"/>
      <c r="H104" s="58">
        <f t="shared" si="7"/>
        <v>291100</v>
      </c>
      <c r="I104" s="103">
        <v>291100</v>
      </c>
      <c r="J104" s="81"/>
      <c r="K104" s="82"/>
      <c r="L104" s="16"/>
      <c r="M104" s="76"/>
      <c r="N104" s="78"/>
      <c r="O104" s="80"/>
    </row>
    <row r="105" spans="1:15" s="57" customFormat="1" ht="10.5" customHeight="1" x14ac:dyDescent="0.2">
      <c r="A105" s="137" t="s">
        <v>149</v>
      </c>
      <c r="B105" s="137"/>
      <c r="C105" s="137"/>
      <c r="D105" s="137"/>
      <c r="E105" s="137"/>
      <c r="F105" s="28" t="s">
        <v>150</v>
      </c>
      <c r="G105" s="28"/>
      <c r="H105" s="58">
        <f t="shared" si="7"/>
        <v>241700</v>
      </c>
      <c r="I105" s="103">
        <v>241700</v>
      </c>
      <c r="J105" s="81"/>
      <c r="K105" s="82"/>
      <c r="L105" s="16"/>
      <c r="M105" s="76"/>
      <c r="N105" s="78"/>
      <c r="O105" s="80"/>
    </row>
    <row r="106" spans="1:15" x14ac:dyDescent="0.2">
      <c r="A106" s="137" t="s">
        <v>151</v>
      </c>
      <c r="B106" s="137"/>
      <c r="C106" s="137"/>
      <c r="D106" s="137"/>
      <c r="E106" s="137"/>
      <c r="F106" s="28" t="s">
        <v>152</v>
      </c>
      <c r="G106" s="28"/>
      <c r="H106" s="58"/>
      <c r="I106" s="103"/>
      <c r="J106" s="81"/>
      <c r="K106" s="82"/>
      <c r="L106" s="16"/>
      <c r="M106" s="76"/>
      <c r="N106" s="78"/>
      <c r="O106" s="80"/>
    </row>
    <row r="107" spans="1:15" ht="11.25" customHeight="1" x14ac:dyDescent="0.2">
      <c r="A107" s="137" t="s">
        <v>373</v>
      </c>
      <c r="B107" s="137"/>
      <c r="C107" s="137"/>
      <c r="D107" s="137"/>
      <c r="E107" s="137"/>
      <c r="F107" s="28">
        <v>223.8</v>
      </c>
      <c r="G107" s="28"/>
      <c r="H107" s="58">
        <f t="shared" si="7"/>
        <v>14390</v>
      </c>
      <c r="I107" s="103">
        <v>14390</v>
      </c>
      <c r="J107" s="81"/>
      <c r="K107" s="82"/>
      <c r="L107" s="16"/>
      <c r="M107" s="76"/>
      <c r="N107" s="78"/>
      <c r="O107" s="80"/>
    </row>
    <row r="108" spans="1:15" x14ac:dyDescent="0.2">
      <c r="A108" s="182" t="s">
        <v>374</v>
      </c>
      <c r="B108" s="182"/>
      <c r="C108" s="182"/>
      <c r="D108" s="182"/>
      <c r="E108" s="182"/>
      <c r="F108" s="93">
        <v>224</v>
      </c>
      <c r="G108" s="41"/>
      <c r="H108" s="104">
        <f>I108+M108</f>
        <v>0</v>
      </c>
      <c r="I108" s="104">
        <v>0</v>
      </c>
      <c r="J108" s="89"/>
      <c r="K108" s="90"/>
      <c r="L108" s="41"/>
      <c r="M108" s="93"/>
      <c r="N108" s="85"/>
      <c r="O108" s="86"/>
    </row>
    <row r="109" spans="1:15" x14ac:dyDescent="0.2">
      <c r="A109" s="182" t="s">
        <v>249</v>
      </c>
      <c r="B109" s="182"/>
      <c r="C109" s="182"/>
      <c r="D109" s="182"/>
      <c r="E109" s="182"/>
      <c r="F109" s="93">
        <v>225</v>
      </c>
      <c r="G109" s="93" t="s">
        <v>359</v>
      </c>
      <c r="H109" s="100">
        <f>I109+M109+J109</f>
        <v>805009</v>
      </c>
      <c r="I109" s="100">
        <f>I110+I111+I112+I113+I114</f>
        <v>450970</v>
      </c>
      <c r="J109" s="177">
        <f t="shared" ref="J109" si="8">J110+J111+J112+J113+J114</f>
        <v>354039</v>
      </c>
      <c r="K109" s="178"/>
      <c r="L109" s="41"/>
      <c r="M109" s="93">
        <f>M113</f>
        <v>0</v>
      </c>
      <c r="N109" s="85"/>
      <c r="O109" s="86"/>
    </row>
    <row r="110" spans="1:15" x14ac:dyDescent="0.2">
      <c r="A110" s="137" t="s">
        <v>154</v>
      </c>
      <c r="B110" s="137"/>
      <c r="C110" s="137"/>
      <c r="D110" s="137"/>
      <c r="E110" s="137"/>
      <c r="F110" s="28" t="s">
        <v>155</v>
      </c>
      <c r="G110" s="93"/>
      <c r="H110" s="58">
        <f>I110+M110+J110</f>
        <v>211830</v>
      </c>
      <c r="I110" s="105">
        <v>211830</v>
      </c>
      <c r="J110" s="150"/>
      <c r="K110" s="151"/>
      <c r="L110" s="16"/>
      <c r="M110" s="76"/>
      <c r="N110" s="78"/>
      <c r="O110" s="80"/>
    </row>
    <row r="111" spans="1:15" ht="13.5" customHeight="1" x14ac:dyDescent="0.2">
      <c r="A111" s="137" t="s">
        <v>177</v>
      </c>
      <c r="B111" s="137"/>
      <c r="C111" s="137"/>
      <c r="D111" s="137"/>
      <c r="E111" s="137"/>
      <c r="F111" s="28" t="s">
        <v>178</v>
      </c>
      <c r="G111" s="93"/>
      <c r="H111" s="58">
        <f t="shared" ref="H111:H114" si="9">I111+M111+J111</f>
        <v>253205</v>
      </c>
      <c r="I111" s="105">
        <v>4510</v>
      </c>
      <c r="J111" s="150">
        <f>236260+12435</f>
        <v>248695</v>
      </c>
      <c r="K111" s="151"/>
      <c r="L111" s="16"/>
      <c r="M111" s="76"/>
      <c r="N111" s="78"/>
      <c r="O111" s="80"/>
    </row>
    <row r="112" spans="1:15" s="57" customFormat="1" ht="10.5" customHeight="1" x14ac:dyDescent="0.2">
      <c r="A112" s="137" t="s">
        <v>158</v>
      </c>
      <c r="B112" s="137"/>
      <c r="C112" s="137"/>
      <c r="D112" s="137"/>
      <c r="E112" s="137"/>
      <c r="F112" s="28" t="s">
        <v>159</v>
      </c>
      <c r="G112" s="93"/>
      <c r="H112" s="58">
        <f t="shared" si="9"/>
        <v>180430</v>
      </c>
      <c r="I112" s="105">
        <v>180430</v>
      </c>
      <c r="J112" s="150"/>
      <c r="K112" s="151"/>
      <c r="L112" s="16"/>
      <c r="M112" s="76"/>
      <c r="N112" s="78"/>
      <c r="O112" s="80"/>
    </row>
    <row r="113" spans="1:15" x14ac:dyDescent="0.2">
      <c r="A113" s="137" t="s">
        <v>156</v>
      </c>
      <c r="B113" s="137"/>
      <c r="C113" s="137"/>
      <c r="D113" s="137"/>
      <c r="E113" s="137"/>
      <c r="F113" s="36" t="s">
        <v>157</v>
      </c>
      <c r="G113" s="93" t="s">
        <v>357</v>
      </c>
      <c r="H113" s="58">
        <f t="shared" si="9"/>
        <v>107044</v>
      </c>
      <c r="I113" s="75">
        <v>1700</v>
      </c>
      <c r="J113" s="150">
        <v>105344</v>
      </c>
      <c r="K113" s="151"/>
      <c r="L113" s="16"/>
      <c r="M113" s="76"/>
      <c r="N113" s="78"/>
      <c r="O113" s="80"/>
    </row>
    <row r="114" spans="1:15" x14ac:dyDescent="0.2">
      <c r="A114" s="137" t="s">
        <v>158</v>
      </c>
      <c r="B114" s="137"/>
      <c r="C114" s="137"/>
      <c r="D114" s="137"/>
      <c r="E114" s="137"/>
      <c r="F114" s="37" t="s">
        <v>159</v>
      </c>
      <c r="G114" s="93" t="s">
        <v>357</v>
      </c>
      <c r="H114" s="58">
        <f t="shared" si="9"/>
        <v>52500</v>
      </c>
      <c r="I114" s="75">
        <v>52500</v>
      </c>
      <c r="J114" s="150"/>
      <c r="K114" s="151"/>
      <c r="L114" s="16"/>
      <c r="M114" s="76"/>
      <c r="N114" s="78"/>
      <c r="O114" s="80"/>
    </row>
    <row r="115" spans="1:15" ht="11.25" customHeight="1" x14ac:dyDescent="0.2">
      <c r="A115" s="182" t="s">
        <v>250</v>
      </c>
      <c r="B115" s="182"/>
      <c r="C115" s="182"/>
      <c r="D115" s="182"/>
      <c r="E115" s="182"/>
      <c r="F115" s="93">
        <v>226</v>
      </c>
      <c r="G115" s="93" t="s">
        <v>256</v>
      </c>
      <c r="H115" s="100">
        <f t="shared" ref="H115:H121" si="10">I115+M115</f>
        <v>822201.37999999989</v>
      </c>
      <c r="I115" s="100">
        <f>I117+I116+I118+I119+I120+I121+I122+I123+I124+I125</f>
        <v>754553.95</v>
      </c>
      <c r="J115" s="177">
        <f t="shared" ref="J115" si="11">J117+J116+J118+J119+J120+J121+J122+J123+J124+J125</f>
        <v>0</v>
      </c>
      <c r="K115" s="178"/>
      <c r="L115" s="41"/>
      <c r="M115" s="93">
        <f>M117</f>
        <v>67647.429999999993</v>
      </c>
      <c r="N115" s="85"/>
      <c r="O115" s="86"/>
    </row>
    <row r="116" spans="1:15" x14ac:dyDescent="0.2">
      <c r="A116" s="137" t="s">
        <v>408</v>
      </c>
      <c r="B116" s="137"/>
      <c r="C116" s="137"/>
      <c r="D116" s="137"/>
      <c r="E116" s="137"/>
      <c r="F116" s="83" t="s">
        <v>409</v>
      </c>
      <c r="G116" s="93" t="s">
        <v>359</v>
      </c>
      <c r="H116" s="58">
        <f t="shared" si="10"/>
        <v>33000</v>
      </c>
      <c r="I116" s="75">
        <v>33000</v>
      </c>
      <c r="J116" s="81"/>
      <c r="K116" s="82"/>
      <c r="L116" s="16"/>
      <c r="M116" s="76"/>
      <c r="N116" s="78"/>
      <c r="O116" s="80"/>
    </row>
    <row r="117" spans="1:15" x14ac:dyDescent="0.2">
      <c r="A117" s="137" t="s">
        <v>199</v>
      </c>
      <c r="B117" s="137"/>
      <c r="C117" s="137"/>
      <c r="D117" s="137"/>
      <c r="E117" s="137"/>
      <c r="F117" s="83" t="s">
        <v>180</v>
      </c>
      <c r="G117" s="93" t="s">
        <v>359</v>
      </c>
      <c r="H117" s="58">
        <f t="shared" si="10"/>
        <v>284747.43</v>
      </c>
      <c r="I117" s="75">
        <v>217100</v>
      </c>
      <c r="J117" s="81"/>
      <c r="K117" s="82"/>
      <c r="L117" s="16"/>
      <c r="M117" s="76">
        <v>67647.429999999993</v>
      </c>
      <c r="N117" s="78"/>
      <c r="O117" s="80"/>
    </row>
    <row r="118" spans="1:15" s="57" customFormat="1" ht="10.5" customHeight="1" x14ac:dyDescent="0.2">
      <c r="A118" s="137" t="s">
        <v>334</v>
      </c>
      <c r="B118" s="137"/>
      <c r="C118" s="137"/>
      <c r="D118" s="137"/>
      <c r="E118" s="137"/>
      <c r="F118" s="83" t="s">
        <v>180</v>
      </c>
      <c r="G118" s="55" t="s">
        <v>375</v>
      </c>
      <c r="H118" s="58">
        <f t="shared" si="10"/>
        <v>0</v>
      </c>
      <c r="I118" s="75"/>
      <c r="J118" s="81"/>
      <c r="K118" s="82"/>
      <c r="L118" s="16"/>
      <c r="M118" s="76"/>
      <c r="N118" s="78"/>
      <c r="O118" s="80"/>
    </row>
    <row r="119" spans="1:15" x14ac:dyDescent="0.2">
      <c r="A119" s="137" t="s">
        <v>376</v>
      </c>
      <c r="B119" s="137"/>
      <c r="C119" s="137"/>
      <c r="D119" s="137"/>
      <c r="E119" s="137"/>
      <c r="F119" s="83" t="s">
        <v>162</v>
      </c>
      <c r="G119" s="93" t="s">
        <v>359</v>
      </c>
      <c r="H119" s="58">
        <f t="shared" si="10"/>
        <v>404300</v>
      </c>
      <c r="I119" s="75">
        <v>404300</v>
      </c>
      <c r="J119" s="81"/>
      <c r="K119" s="82"/>
      <c r="L119" s="16"/>
      <c r="M119" s="76"/>
      <c r="N119" s="78"/>
      <c r="O119" s="80"/>
    </row>
    <row r="120" spans="1:15" x14ac:dyDescent="0.2">
      <c r="A120" s="137" t="s">
        <v>161</v>
      </c>
      <c r="B120" s="137"/>
      <c r="C120" s="137"/>
      <c r="D120" s="137"/>
      <c r="E120" s="137"/>
      <c r="F120" s="83" t="s">
        <v>162</v>
      </c>
      <c r="G120" s="93" t="s">
        <v>357</v>
      </c>
      <c r="H120" s="58">
        <f t="shared" si="10"/>
        <v>0</v>
      </c>
      <c r="I120" s="75"/>
      <c r="J120" s="81"/>
      <c r="K120" s="82"/>
      <c r="L120" s="16"/>
      <c r="M120" s="76"/>
      <c r="N120" s="78"/>
      <c r="O120" s="80"/>
    </row>
    <row r="121" spans="1:15" x14ac:dyDescent="0.2">
      <c r="A121" s="183" t="s">
        <v>164</v>
      </c>
      <c r="B121" s="183"/>
      <c r="C121" s="183"/>
      <c r="D121" s="183"/>
      <c r="E121" s="183"/>
      <c r="F121" s="83" t="s">
        <v>165</v>
      </c>
      <c r="G121" s="93" t="s">
        <v>359</v>
      </c>
      <c r="H121" s="58">
        <f t="shared" si="10"/>
        <v>0</v>
      </c>
      <c r="I121" s="75"/>
      <c r="J121" s="81"/>
      <c r="K121" s="82"/>
      <c r="L121" s="16"/>
      <c r="M121" s="76"/>
      <c r="N121" s="78"/>
      <c r="O121" s="80"/>
    </row>
    <row r="122" spans="1:15" x14ac:dyDescent="0.2">
      <c r="A122" s="183" t="s">
        <v>166</v>
      </c>
      <c r="B122" s="183"/>
      <c r="C122" s="183"/>
      <c r="D122" s="183"/>
      <c r="E122" s="183"/>
      <c r="F122" s="83" t="s">
        <v>167</v>
      </c>
      <c r="G122" s="93" t="s">
        <v>359</v>
      </c>
      <c r="H122" s="58">
        <f t="shared" ref="H122:H126" si="12">I122+M122</f>
        <v>25100</v>
      </c>
      <c r="I122" s="75">
        <v>25100</v>
      </c>
      <c r="J122" s="81"/>
      <c r="K122" s="82"/>
      <c r="L122" s="16"/>
      <c r="M122" s="76"/>
      <c r="N122" s="78"/>
      <c r="O122" s="80"/>
    </row>
    <row r="123" spans="1:15" x14ac:dyDescent="0.2">
      <c r="A123" s="183" t="s">
        <v>377</v>
      </c>
      <c r="B123" s="183"/>
      <c r="C123" s="183"/>
      <c r="D123" s="183"/>
      <c r="E123" s="183"/>
      <c r="F123" s="83" t="s">
        <v>176</v>
      </c>
      <c r="G123" s="93" t="s">
        <v>356</v>
      </c>
      <c r="H123" s="58">
        <f t="shared" si="12"/>
        <v>7026</v>
      </c>
      <c r="I123" s="75">
        <v>7026</v>
      </c>
      <c r="J123" s="81"/>
      <c r="K123" s="82"/>
      <c r="L123" s="16"/>
      <c r="M123" s="76"/>
      <c r="N123" s="78"/>
      <c r="O123" s="80"/>
    </row>
    <row r="124" spans="1:15" x14ac:dyDescent="0.2">
      <c r="A124" s="183" t="s">
        <v>168</v>
      </c>
      <c r="B124" s="183"/>
      <c r="C124" s="183"/>
      <c r="D124" s="183"/>
      <c r="E124" s="183"/>
      <c r="F124" s="83" t="s">
        <v>169</v>
      </c>
      <c r="G124" s="93" t="s">
        <v>359</v>
      </c>
      <c r="H124" s="58">
        <f t="shared" si="12"/>
        <v>56927.95</v>
      </c>
      <c r="I124" s="75">
        <v>56927.95</v>
      </c>
      <c r="J124" s="81"/>
      <c r="K124" s="82"/>
      <c r="L124" s="16"/>
      <c r="M124" s="76"/>
      <c r="N124" s="78"/>
      <c r="O124" s="80"/>
    </row>
    <row r="125" spans="1:15" x14ac:dyDescent="0.2">
      <c r="A125" s="183" t="s">
        <v>168</v>
      </c>
      <c r="B125" s="183"/>
      <c r="C125" s="183"/>
      <c r="D125" s="183"/>
      <c r="E125" s="183"/>
      <c r="F125" s="83" t="s">
        <v>169</v>
      </c>
      <c r="G125" s="93" t="s">
        <v>357</v>
      </c>
      <c r="H125" s="58">
        <f t="shared" si="12"/>
        <v>11100</v>
      </c>
      <c r="I125" s="75">
        <v>11100</v>
      </c>
      <c r="J125" s="81"/>
      <c r="K125" s="82"/>
      <c r="L125" s="16"/>
      <c r="M125" s="76"/>
      <c r="N125" s="78"/>
      <c r="O125" s="80"/>
    </row>
    <row r="126" spans="1:15" ht="11.25" customHeight="1" x14ac:dyDescent="0.2">
      <c r="A126" s="188" t="s">
        <v>163</v>
      </c>
      <c r="B126" s="188"/>
      <c r="C126" s="188"/>
      <c r="D126" s="188"/>
      <c r="E126" s="188"/>
      <c r="F126" s="22">
        <v>227</v>
      </c>
      <c r="G126" s="93" t="s">
        <v>359</v>
      </c>
      <c r="H126" s="100">
        <f t="shared" si="12"/>
        <v>6400</v>
      </c>
      <c r="I126" s="102">
        <v>6400</v>
      </c>
      <c r="J126" s="89"/>
      <c r="K126" s="90"/>
      <c r="L126" s="41"/>
      <c r="M126" s="93"/>
      <c r="N126" s="85"/>
      <c r="O126" s="86"/>
    </row>
    <row r="127" spans="1:15" ht="11.25" customHeight="1" x14ac:dyDescent="0.2">
      <c r="A127" s="182" t="s">
        <v>378</v>
      </c>
      <c r="B127" s="182"/>
      <c r="C127" s="182"/>
      <c r="D127" s="182"/>
      <c r="E127" s="182"/>
      <c r="F127" s="93">
        <v>228</v>
      </c>
      <c r="G127" s="93" t="s">
        <v>359</v>
      </c>
      <c r="H127" s="102">
        <f>I127+M127</f>
        <v>1000</v>
      </c>
      <c r="I127" s="100">
        <v>1000</v>
      </c>
      <c r="J127" s="142"/>
      <c r="K127" s="144"/>
      <c r="L127" s="41"/>
      <c r="M127" s="93"/>
      <c r="N127" s="175"/>
      <c r="O127" s="176"/>
    </row>
    <row r="128" spans="1:15" s="57" customFormat="1" ht="10.5" customHeight="1" x14ac:dyDescent="0.15">
      <c r="A128" s="239" t="s">
        <v>420</v>
      </c>
      <c r="B128" s="240"/>
      <c r="C128" s="240"/>
      <c r="D128" s="240"/>
      <c r="E128" s="241"/>
      <c r="F128" s="39">
        <v>263</v>
      </c>
      <c r="G128" s="129" t="s">
        <v>256</v>
      </c>
      <c r="H128" s="106">
        <f>K128+J128</f>
        <v>5662.02</v>
      </c>
      <c r="I128" s="106"/>
      <c r="J128" s="142">
        <v>5662.02</v>
      </c>
      <c r="K128" s="144"/>
      <c r="L128" s="41"/>
      <c r="M128" s="129"/>
      <c r="N128" s="130"/>
      <c r="O128" s="131"/>
    </row>
    <row r="129" spans="1:15" ht="11.25" customHeight="1" x14ac:dyDescent="0.2">
      <c r="A129" s="239" t="s">
        <v>205</v>
      </c>
      <c r="B129" s="240"/>
      <c r="C129" s="240"/>
      <c r="D129" s="240"/>
      <c r="E129" s="241"/>
      <c r="F129" s="39">
        <v>266</v>
      </c>
      <c r="G129" s="93" t="s">
        <v>256</v>
      </c>
      <c r="H129" s="106">
        <f>I129+M129</f>
        <v>14700</v>
      </c>
      <c r="I129" s="106">
        <f>I130+I131+I132+I133+I134</f>
        <v>14700</v>
      </c>
      <c r="J129" s="89"/>
      <c r="K129" s="90"/>
      <c r="L129" s="41"/>
      <c r="M129" s="93"/>
      <c r="N129" s="85"/>
      <c r="O129" s="86"/>
    </row>
    <row r="130" spans="1:15" ht="11.25" customHeight="1" x14ac:dyDescent="0.2">
      <c r="A130" s="236" t="s">
        <v>205</v>
      </c>
      <c r="B130" s="237"/>
      <c r="C130" s="237"/>
      <c r="D130" s="237"/>
      <c r="E130" s="238"/>
      <c r="F130" s="20">
        <v>266</v>
      </c>
      <c r="G130" s="76" t="s">
        <v>359</v>
      </c>
      <c r="H130" s="61">
        <f t="shared" ref="H130:H134" si="13">I130+M130</f>
        <v>1700</v>
      </c>
      <c r="I130" s="61">
        <v>1700</v>
      </c>
      <c r="J130" s="81"/>
      <c r="K130" s="82"/>
      <c r="L130" s="16"/>
      <c r="M130" s="76"/>
      <c r="N130" s="78"/>
      <c r="O130" s="80"/>
    </row>
    <row r="131" spans="1:15" ht="11.25" customHeight="1" x14ac:dyDescent="0.2">
      <c r="A131" s="184" t="s">
        <v>323</v>
      </c>
      <c r="B131" s="185"/>
      <c r="C131" s="185"/>
      <c r="D131" s="185"/>
      <c r="E131" s="186"/>
      <c r="F131" s="59">
        <v>266</v>
      </c>
      <c r="G131" s="60" t="s">
        <v>284</v>
      </c>
      <c r="H131" s="61">
        <f t="shared" si="13"/>
        <v>3000</v>
      </c>
      <c r="I131" s="61">
        <v>3000</v>
      </c>
      <c r="J131" s="91"/>
      <c r="K131" s="92"/>
      <c r="L131" s="62"/>
      <c r="M131" s="60"/>
      <c r="N131" s="87"/>
      <c r="O131" s="88"/>
    </row>
    <row r="132" spans="1:15" ht="15" customHeight="1" x14ac:dyDescent="0.2">
      <c r="A132" s="184" t="s">
        <v>320</v>
      </c>
      <c r="B132" s="185"/>
      <c r="C132" s="185"/>
      <c r="D132" s="185"/>
      <c r="E132" s="186"/>
      <c r="F132" s="59">
        <v>266</v>
      </c>
      <c r="G132" s="60" t="s">
        <v>285</v>
      </c>
      <c r="H132" s="61">
        <f t="shared" si="13"/>
        <v>0</v>
      </c>
      <c r="I132" s="61"/>
      <c r="J132" s="91"/>
      <c r="K132" s="92"/>
      <c r="L132" s="62"/>
      <c r="M132" s="60"/>
      <c r="N132" s="87"/>
      <c r="O132" s="88"/>
    </row>
    <row r="133" spans="1:15" ht="15" customHeight="1" x14ac:dyDescent="0.2">
      <c r="A133" s="184" t="s">
        <v>322</v>
      </c>
      <c r="B133" s="185"/>
      <c r="C133" s="185"/>
      <c r="D133" s="185"/>
      <c r="E133" s="186"/>
      <c r="F133" s="59">
        <v>266</v>
      </c>
      <c r="G133" s="60" t="s">
        <v>328</v>
      </c>
      <c r="H133" s="61">
        <f t="shared" si="13"/>
        <v>10000</v>
      </c>
      <c r="I133" s="61">
        <v>10000</v>
      </c>
      <c r="J133" s="91"/>
      <c r="K133" s="92"/>
      <c r="L133" s="62"/>
      <c r="M133" s="60"/>
      <c r="N133" s="87"/>
      <c r="O133" s="88"/>
    </row>
    <row r="134" spans="1:15" ht="15" customHeight="1" x14ac:dyDescent="0.2">
      <c r="A134" s="184" t="s">
        <v>321</v>
      </c>
      <c r="B134" s="185"/>
      <c r="C134" s="185"/>
      <c r="D134" s="185"/>
      <c r="E134" s="186"/>
      <c r="F134" s="59">
        <v>266</v>
      </c>
      <c r="G134" s="60" t="s">
        <v>329</v>
      </c>
      <c r="H134" s="61">
        <f t="shared" si="13"/>
        <v>0</v>
      </c>
      <c r="I134" s="61"/>
      <c r="J134" s="91"/>
      <c r="K134" s="92"/>
      <c r="L134" s="62"/>
      <c r="M134" s="60"/>
      <c r="N134" s="87"/>
      <c r="O134" s="88"/>
    </row>
    <row r="135" spans="1:15" ht="15" customHeight="1" x14ac:dyDescent="0.2">
      <c r="A135" s="188" t="s">
        <v>171</v>
      </c>
      <c r="B135" s="188"/>
      <c r="C135" s="188"/>
      <c r="D135" s="188"/>
      <c r="E135" s="188"/>
      <c r="F135" s="22">
        <v>290</v>
      </c>
      <c r="G135" s="93" t="s">
        <v>359</v>
      </c>
      <c r="H135" s="102">
        <f>I135+M135+J135</f>
        <v>236230</v>
      </c>
      <c r="I135" s="102">
        <f>I136+I137+I138+I139+I140</f>
        <v>217150</v>
      </c>
      <c r="J135" s="179">
        <f t="shared" ref="J135" si="14">J136+J137+J138+J139+J140</f>
        <v>0</v>
      </c>
      <c r="K135" s="180"/>
      <c r="L135" s="16"/>
      <c r="M135" s="94">
        <f>M137</f>
        <v>19080</v>
      </c>
      <c r="N135" s="78"/>
      <c r="O135" s="80"/>
    </row>
    <row r="136" spans="1:15" ht="15" customHeight="1" x14ac:dyDescent="0.2">
      <c r="A136" s="183" t="s">
        <v>201</v>
      </c>
      <c r="B136" s="183"/>
      <c r="C136" s="183"/>
      <c r="D136" s="183"/>
      <c r="E136" s="183"/>
      <c r="F136" s="83" t="s">
        <v>203</v>
      </c>
      <c r="G136" s="83"/>
      <c r="H136" s="75">
        <f>I136+M136</f>
        <v>124590</v>
      </c>
      <c r="I136" s="75">
        <v>124590</v>
      </c>
      <c r="J136" s="81"/>
      <c r="K136" s="82"/>
      <c r="L136" s="16"/>
      <c r="M136" s="76"/>
      <c r="N136" s="78"/>
      <c r="O136" s="80"/>
    </row>
    <row r="137" spans="1:15" ht="15" customHeight="1" x14ac:dyDescent="0.2">
      <c r="A137" s="183" t="s">
        <v>202</v>
      </c>
      <c r="B137" s="183"/>
      <c r="C137" s="183"/>
      <c r="D137" s="183"/>
      <c r="E137" s="183"/>
      <c r="F137" s="83" t="s">
        <v>204</v>
      </c>
      <c r="G137" s="83"/>
      <c r="H137" s="75">
        <f>I137+M137</f>
        <v>99640</v>
      </c>
      <c r="I137" s="75">
        <v>80560</v>
      </c>
      <c r="J137" s="81"/>
      <c r="K137" s="82"/>
      <c r="L137" s="16"/>
      <c r="M137" s="77">
        <v>19080</v>
      </c>
      <c r="N137" s="78"/>
      <c r="O137" s="80"/>
    </row>
    <row r="138" spans="1:15" ht="15" customHeight="1" x14ac:dyDescent="0.2">
      <c r="A138" s="183" t="s">
        <v>379</v>
      </c>
      <c r="B138" s="183"/>
      <c r="C138" s="183"/>
      <c r="D138" s="183"/>
      <c r="E138" s="183"/>
      <c r="F138" s="83" t="s">
        <v>380</v>
      </c>
      <c r="G138" s="83"/>
      <c r="H138" s="75"/>
      <c r="I138" s="75">
        <v>2000</v>
      </c>
      <c r="J138" s="81"/>
      <c r="K138" s="82"/>
      <c r="L138" s="16"/>
      <c r="M138" s="76"/>
      <c r="N138" s="78"/>
      <c r="O138" s="80"/>
    </row>
    <row r="139" spans="1:15" ht="15" customHeight="1" x14ac:dyDescent="0.2">
      <c r="A139" s="183" t="s">
        <v>381</v>
      </c>
      <c r="B139" s="183"/>
      <c r="C139" s="183"/>
      <c r="D139" s="183"/>
      <c r="E139" s="183"/>
      <c r="F139" s="83" t="s">
        <v>382</v>
      </c>
      <c r="G139" s="83"/>
      <c r="H139" s="75"/>
      <c r="I139" s="75">
        <v>10000</v>
      </c>
      <c r="J139" s="81"/>
      <c r="K139" s="82"/>
      <c r="L139" s="16"/>
      <c r="M139" s="76"/>
      <c r="N139" s="78"/>
      <c r="O139" s="80"/>
    </row>
    <row r="140" spans="1:15" ht="15" customHeight="1" x14ac:dyDescent="0.2">
      <c r="A140" s="183" t="s">
        <v>172</v>
      </c>
      <c r="B140" s="183"/>
      <c r="C140" s="183"/>
      <c r="D140" s="183"/>
      <c r="E140" s="183"/>
      <c r="F140" s="83">
        <v>296</v>
      </c>
      <c r="G140" s="83"/>
      <c r="H140" s="75"/>
      <c r="I140" s="75"/>
      <c r="J140" s="81"/>
      <c r="K140" s="82" t="s">
        <v>383</v>
      </c>
      <c r="L140" s="16"/>
      <c r="M140" s="76"/>
      <c r="N140" s="78"/>
      <c r="O140" s="80"/>
    </row>
    <row r="141" spans="1:15" s="57" customFormat="1" ht="15" customHeight="1" x14ac:dyDescent="0.15">
      <c r="A141" s="182" t="s">
        <v>251</v>
      </c>
      <c r="B141" s="182"/>
      <c r="C141" s="182"/>
      <c r="D141" s="182"/>
      <c r="E141" s="182"/>
      <c r="F141" s="93">
        <v>300</v>
      </c>
      <c r="G141" s="93" t="s">
        <v>88</v>
      </c>
      <c r="H141" s="100">
        <f>I141+M141+J141</f>
        <v>512265.55</v>
      </c>
      <c r="I141" s="100">
        <f>I142+I148+I156</f>
        <v>262578</v>
      </c>
      <c r="J141" s="177">
        <f t="shared" ref="J141" si="15">J142+J148+J156</f>
        <v>125898</v>
      </c>
      <c r="K141" s="178"/>
      <c r="L141" s="41"/>
      <c r="M141" s="94">
        <f>M142+M148</f>
        <v>123789.55</v>
      </c>
      <c r="N141" s="175"/>
      <c r="O141" s="176"/>
    </row>
    <row r="142" spans="1:15" s="57" customFormat="1" ht="15" customHeight="1" x14ac:dyDescent="0.15">
      <c r="A142" s="182" t="s">
        <v>384</v>
      </c>
      <c r="B142" s="182"/>
      <c r="C142" s="182"/>
      <c r="D142" s="182"/>
      <c r="E142" s="182"/>
      <c r="F142" s="93">
        <v>312</v>
      </c>
      <c r="G142" s="93" t="s">
        <v>88</v>
      </c>
      <c r="H142" s="100">
        <f>I142+M142+J142</f>
        <v>114791</v>
      </c>
      <c r="I142" s="100">
        <f>I143+I144+I145</f>
        <v>35633</v>
      </c>
      <c r="J142" s="177">
        <f t="shared" ref="J142" si="16">J143+J144+J145</f>
        <v>79158</v>
      </c>
      <c r="K142" s="178"/>
      <c r="L142" s="41"/>
      <c r="M142" s="93">
        <f>M143</f>
        <v>0</v>
      </c>
      <c r="N142" s="175"/>
      <c r="O142" s="176"/>
    </row>
    <row r="143" spans="1:15" ht="15" customHeight="1" x14ac:dyDescent="0.2">
      <c r="A143" s="133" t="s">
        <v>252</v>
      </c>
      <c r="B143" s="133"/>
      <c r="C143" s="133"/>
      <c r="D143" s="133"/>
      <c r="E143" s="133"/>
      <c r="F143" s="76">
        <v>312</v>
      </c>
      <c r="G143" s="60" t="s">
        <v>286</v>
      </c>
      <c r="H143" s="58">
        <f>I143+M143+J143</f>
        <v>20400</v>
      </c>
      <c r="I143" s="58">
        <v>20400</v>
      </c>
      <c r="J143" s="150"/>
      <c r="K143" s="151"/>
      <c r="L143" s="16"/>
      <c r="M143" s="76"/>
      <c r="N143" s="139"/>
      <c r="O143" s="141"/>
    </row>
    <row r="144" spans="1:15" ht="15" customHeight="1" x14ac:dyDescent="0.2">
      <c r="A144" s="133" t="s">
        <v>336</v>
      </c>
      <c r="B144" s="133"/>
      <c r="C144" s="133"/>
      <c r="D144" s="133"/>
      <c r="E144" s="133"/>
      <c r="F144" s="76">
        <v>312</v>
      </c>
      <c r="G144" s="60" t="s">
        <v>335</v>
      </c>
      <c r="H144" s="58">
        <f t="shared" ref="H144:H145" si="17">I144+M144+J144</f>
        <v>5600</v>
      </c>
      <c r="I144" s="58">
        <v>5600</v>
      </c>
      <c r="J144" s="150"/>
      <c r="K144" s="151"/>
      <c r="L144" s="16"/>
      <c r="M144" s="76"/>
      <c r="N144" s="139"/>
      <c r="O144" s="141"/>
    </row>
    <row r="145" spans="1:15" ht="15" customHeight="1" x14ac:dyDescent="0.2">
      <c r="A145" s="133" t="s">
        <v>252</v>
      </c>
      <c r="B145" s="133"/>
      <c r="C145" s="133"/>
      <c r="D145" s="133"/>
      <c r="E145" s="133"/>
      <c r="F145" s="76">
        <v>312</v>
      </c>
      <c r="G145" s="55"/>
      <c r="H145" s="58">
        <f t="shared" si="17"/>
        <v>88791</v>
      </c>
      <c r="I145" s="58">
        <v>9633</v>
      </c>
      <c r="J145" s="150">
        <f>75200+3958</f>
        <v>79158</v>
      </c>
      <c r="K145" s="151"/>
      <c r="L145" s="16"/>
      <c r="M145" s="76"/>
      <c r="N145" s="78"/>
      <c r="O145" s="80"/>
    </row>
    <row r="146" spans="1:15" s="57" customFormat="1" ht="15" customHeight="1" x14ac:dyDescent="0.15">
      <c r="A146" s="133" t="s">
        <v>253</v>
      </c>
      <c r="B146" s="133"/>
      <c r="C146" s="133"/>
      <c r="D146" s="133"/>
      <c r="E146" s="133"/>
      <c r="F146" s="76">
        <v>320</v>
      </c>
      <c r="G146" s="16"/>
      <c r="H146" s="58"/>
      <c r="I146" s="107"/>
      <c r="J146" s="150"/>
      <c r="K146" s="151"/>
      <c r="L146" s="16"/>
      <c r="M146" s="76"/>
      <c r="N146" s="139"/>
      <c r="O146" s="141"/>
    </row>
    <row r="147" spans="1:15" ht="15" customHeight="1" x14ac:dyDescent="0.2">
      <c r="A147" s="133" t="s">
        <v>255</v>
      </c>
      <c r="B147" s="133"/>
      <c r="C147" s="133"/>
      <c r="D147" s="133"/>
      <c r="E147" s="133"/>
      <c r="F147" s="76">
        <v>330</v>
      </c>
      <c r="G147" s="16"/>
      <c r="H147" s="107"/>
      <c r="I147" s="107"/>
      <c r="J147" s="81"/>
      <c r="K147" s="82"/>
      <c r="L147" s="16"/>
      <c r="M147" s="76"/>
      <c r="N147" s="78"/>
      <c r="O147" s="80"/>
    </row>
    <row r="148" spans="1:15" ht="15" customHeight="1" x14ac:dyDescent="0.2">
      <c r="A148" s="182" t="s">
        <v>254</v>
      </c>
      <c r="B148" s="182"/>
      <c r="C148" s="182"/>
      <c r="D148" s="182"/>
      <c r="E148" s="182"/>
      <c r="F148" s="93">
        <v>340</v>
      </c>
      <c r="G148" s="93" t="s">
        <v>359</v>
      </c>
      <c r="H148" s="100">
        <f>I148+M148+J148</f>
        <v>397474.55</v>
      </c>
      <c r="I148" s="100">
        <f>I150+I151+I152+I153+I154+I155+I149</f>
        <v>226945</v>
      </c>
      <c r="J148" s="177">
        <f t="shared" ref="J148" si="18">J150+J151+J152+J153+J154+J155+J149</f>
        <v>46740</v>
      </c>
      <c r="K148" s="178"/>
      <c r="L148" s="94"/>
      <c r="M148" s="94">
        <f>M150+M152+M154</f>
        <v>123789.55</v>
      </c>
      <c r="N148" s="85"/>
      <c r="O148" s="86"/>
    </row>
    <row r="149" spans="1:15" ht="15" customHeight="1" x14ac:dyDescent="0.2">
      <c r="A149" s="183" t="s">
        <v>385</v>
      </c>
      <c r="B149" s="183"/>
      <c r="C149" s="183"/>
      <c r="D149" s="183"/>
      <c r="E149" s="183"/>
      <c r="F149" s="83">
        <v>341</v>
      </c>
      <c r="G149" s="108"/>
      <c r="H149" s="58">
        <f>I149+M149+J149</f>
        <v>0</v>
      </c>
      <c r="I149" s="74"/>
      <c r="J149" s="81"/>
      <c r="K149" s="82"/>
      <c r="L149" s="16"/>
      <c r="M149" s="76"/>
      <c r="N149" s="78"/>
      <c r="O149" s="80"/>
    </row>
    <row r="150" spans="1:15" ht="15" customHeight="1" x14ac:dyDescent="0.2">
      <c r="A150" s="183" t="s">
        <v>348</v>
      </c>
      <c r="B150" s="183"/>
      <c r="C150" s="183"/>
      <c r="D150" s="183"/>
      <c r="E150" s="183"/>
      <c r="F150" s="83">
        <v>342</v>
      </c>
      <c r="G150" s="108"/>
      <c r="H150" s="58">
        <f t="shared" ref="H150:H155" si="19">I150+M150+J150</f>
        <v>100309.55</v>
      </c>
      <c r="I150" s="74">
        <v>6100</v>
      </c>
      <c r="J150" s="150">
        <f>28840+17900</f>
        <v>46740</v>
      </c>
      <c r="K150" s="151"/>
      <c r="L150" s="16"/>
      <c r="M150" s="76">
        <v>47469.55</v>
      </c>
      <c r="N150" s="78"/>
      <c r="O150" s="80"/>
    </row>
    <row r="151" spans="1:15" ht="15" customHeight="1" x14ac:dyDescent="0.2">
      <c r="A151" s="183" t="s">
        <v>200</v>
      </c>
      <c r="B151" s="183"/>
      <c r="C151" s="183"/>
      <c r="D151" s="183"/>
      <c r="E151" s="183"/>
      <c r="F151" s="83" t="s">
        <v>358</v>
      </c>
      <c r="G151" s="108"/>
      <c r="H151" s="58">
        <f t="shared" si="19"/>
        <v>151600</v>
      </c>
      <c r="I151" s="74">
        <v>151600</v>
      </c>
      <c r="J151" s="81"/>
      <c r="K151" s="82"/>
      <c r="L151" s="16"/>
      <c r="M151" s="76"/>
      <c r="N151" s="78"/>
      <c r="O151" s="80"/>
    </row>
    <row r="152" spans="1:15" ht="15" customHeight="1" x14ac:dyDescent="0.2">
      <c r="A152" s="183" t="s">
        <v>411</v>
      </c>
      <c r="B152" s="183"/>
      <c r="C152" s="183"/>
      <c r="D152" s="183"/>
      <c r="E152" s="183"/>
      <c r="F152" s="83">
        <v>344</v>
      </c>
      <c r="G152" s="108"/>
      <c r="H152" s="58">
        <f t="shared" si="19"/>
        <v>80026.75</v>
      </c>
      <c r="I152" s="74">
        <v>8606.75</v>
      </c>
      <c r="J152" s="81"/>
      <c r="K152" s="82"/>
      <c r="L152" s="16"/>
      <c r="M152" s="76">
        <v>71420</v>
      </c>
      <c r="N152" s="78"/>
      <c r="O152" s="80"/>
    </row>
    <row r="153" spans="1:15" ht="15" customHeight="1" x14ac:dyDescent="0.2">
      <c r="A153" s="189" t="s">
        <v>386</v>
      </c>
      <c r="B153" s="189"/>
      <c r="C153" s="189"/>
      <c r="D153" s="189"/>
      <c r="E153" s="189"/>
      <c r="F153" s="83">
        <v>345</v>
      </c>
      <c r="G153" s="109"/>
      <c r="H153" s="58">
        <f t="shared" si="19"/>
        <v>0</v>
      </c>
      <c r="I153" s="74"/>
      <c r="J153" s="81"/>
      <c r="K153" s="82"/>
      <c r="L153" s="16"/>
      <c r="M153" s="76"/>
      <c r="N153" s="78"/>
      <c r="O153" s="80"/>
    </row>
    <row r="154" spans="1:15" ht="15" customHeight="1" x14ac:dyDescent="0.2">
      <c r="A154" s="189" t="s">
        <v>174</v>
      </c>
      <c r="B154" s="189"/>
      <c r="C154" s="189"/>
      <c r="D154" s="189"/>
      <c r="E154" s="189"/>
      <c r="F154" s="83">
        <v>346</v>
      </c>
      <c r="G154" s="108"/>
      <c r="H154" s="58">
        <f t="shared" si="19"/>
        <v>63138.25</v>
      </c>
      <c r="I154" s="74">
        <v>58238.25</v>
      </c>
      <c r="J154" s="81"/>
      <c r="K154" s="82"/>
      <c r="L154" s="16"/>
      <c r="M154" s="76">
        <v>4900</v>
      </c>
      <c r="N154" s="78"/>
      <c r="O154" s="80"/>
    </row>
    <row r="155" spans="1:15" ht="15" customHeight="1" x14ac:dyDescent="0.2">
      <c r="A155" s="189" t="s">
        <v>387</v>
      </c>
      <c r="B155" s="189"/>
      <c r="C155" s="189"/>
      <c r="D155" s="189"/>
      <c r="E155" s="189"/>
      <c r="F155" s="83">
        <v>346</v>
      </c>
      <c r="G155" s="109" t="s">
        <v>335</v>
      </c>
      <c r="H155" s="58">
        <f t="shared" si="19"/>
        <v>2400</v>
      </c>
      <c r="I155" s="74">
        <v>2400</v>
      </c>
      <c r="J155" s="81"/>
      <c r="K155" s="82"/>
      <c r="L155" s="16"/>
      <c r="M155" s="76"/>
      <c r="N155" s="78"/>
      <c r="O155" s="80"/>
    </row>
    <row r="156" spans="1:15" ht="15" customHeight="1" x14ac:dyDescent="0.2">
      <c r="A156" s="223" t="s">
        <v>388</v>
      </c>
      <c r="B156" s="223"/>
      <c r="C156" s="223"/>
      <c r="D156" s="223"/>
      <c r="E156" s="223"/>
      <c r="F156" s="22">
        <v>349</v>
      </c>
      <c r="G156" s="110"/>
      <c r="H156" s="100">
        <f t="shared" ref="H156" si="20">I156+M156</f>
        <v>0</v>
      </c>
      <c r="I156" s="23"/>
      <c r="J156" s="81"/>
      <c r="K156" s="82"/>
      <c r="L156" s="16"/>
      <c r="M156" s="76"/>
      <c r="N156" s="78"/>
      <c r="O156" s="80"/>
    </row>
    <row r="157" spans="1:15" ht="15" customHeight="1" x14ac:dyDescent="0.2">
      <c r="A157" s="133" t="s">
        <v>97</v>
      </c>
      <c r="B157" s="133"/>
      <c r="C157" s="133"/>
      <c r="D157" s="133"/>
      <c r="E157" s="133"/>
      <c r="F157" s="76">
        <v>400</v>
      </c>
      <c r="G157" s="76" t="s">
        <v>256</v>
      </c>
      <c r="H157" s="107"/>
      <c r="I157" s="107"/>
      <c r="J157" s="150"/>
      <c r="K157" s="151"/>
      <c r="L157" s="16"/>
      <c r="M157" s="76"/>
      <c r="N157" s="139"/>
      <c r="O157" s="141"/>
    </row>
    <row r="158" spans="1:15" ht="15" customHeight="1" x14ac:dyDescent="0.2">
      <c r="A158" s="133" t="s">
        <v>257</v>
      </c>
      <c r="B158" s="133"/>
      <c r="C158" s="133"/>
      <c r="D158" s="133"/>
      <c r="E158" s="133"/>
      <c r="F158" s="76">
        <v>410</v>
      </c>
      <c r="G158" s="16"/>
      <c r="H158" s="107"/>
      <c r="I158" s="107"/>
      <c r="J158" s="150"/>
      <c r="K158" s="151"/>
      <c r="L158" s="16"/>
      <c r="M158" s="76"/>
      <c r="N158" s="139"/>
      <c r="O158" s="141"/>
    </row>
    <row r="159" spans="1:15" ht="15" customHeight="1" x14ac:dyDescent="0.2">
      <c r="A159" s="133" t="s">
        <v>98</v>
      </c>
      <c r="B159" s="133"/>
      <c r="C159" s="133"/>
      <c r="D159" s="133"/>
      <c r="E159" s="133"/>
      <c r="F159" s="76">
        <v>420</v>
      </c>
      <c r="G159" s="16"/>
      <c r="H159" s="107"/>
      <c r="I159" s="107"/>
      <c r="J159" s="150"/>
      <c r="K159" s="151"/>
      <c r="L159" s="16"/>
      <c r="M159" s="76"/>
      <c r="N159" s="139"/>
      <c r="O159" s="141"/>
    </row>
    <row r="160" spans="1:15" ht="15" customHeight="1" x14ac:dyDescent="0.2">
      <c r="A160" s="133" t="s">
        <v>258</v>
      </c>
      <c r="B160" s="133"/>
      <c r="C160" s="133"/>
      <c r="D160" s="133"/>
      <c r="E160" s="133"/>
      <c r="F160" s="76">
        <v>500</v>
      </c>
      <c r="G160" s="76"/>
      <c r="H160" s="107"/>
      <c r="I160" s="107"/>
      <c r="J160" s="150"/>
      <c r="K160" s="151"/>
      <c r="L160" s="16"/>
      <c r="M160" s="76"/>
      <c r="N160" s="139"/>
      <c r="O160" s="141"/>
    </row>
    <row r="161" spans="1:15" ht="11.25" customHeight="1" x14ac:dyDescent="0.2">
      <c r="A161" s="158" t="s">
        <v>124</v>
      </c>
      <c r="B161" s="159"/>
      <c r="C161" s="159"/>
      <c r="D161" s="159"/>
      <c r="E161" s="160"/>
      <c r="F161" s="76">
        <v>510</v>
      </c>
      <c r="G161" s="76"/>
      <c r="H161" s="107"/>
      <c r="I161" s="107"/>
      <c r="J161" s="81"/>
      <c r="K161" s="82"/>
      <c r="L161" s="16"/>
      <c r="M161" s="76"/>
      <c r="N161" s="78"/>
      <c r="O161" s="80"/>
    </row>
    <row r="162" spans="1:15" ht="12.75" customHeight="1" x14ac:dyDescent="0.2">
      <c r="A162" s="133" t="s">
        <v>99</v>
      </c>
      <c r="B162" s="133"/>
      <c r="C162" s="133"/>
      <c r="D162" s="133"/>
      <c r="E162" s="133"/>
      <c r="F162" s="76">
        <v>520</v>
      </c>
      <c r="G162" s="76"/>
      <c r="H162" s="107"/>
      <c r="I162" s="107"/>
      <c r="J162" s="81"/>
      <c r="K162" s="82"/>
      <c r="L162" s="16"/>
      <c r="M162" s="76"/>
      <c r="N162" s="78"/>
      <c r="O162" s="80"/>
    </row>
    <row r="163" spans="1:15" x14ac:dyDescent="0.2">
      <c r="A163" s="133" t="s">
        <v>100</v>
      </c>
      <c r="B163" s="133"/>
      <c r="C163" s="133"/>
      <c r="D163" s="133"/>
      <c r="E163" s="133"/>
      <c r="F163" s="76">
        <v>600</v>
      </c>
      <c r="G163" s="76" t="s">
        <v>256</v>
      </c>
      <c r="H163" s="58">
        <f>I163+M163</f>
        <v>52044.929999999993</v>
      </c>
      <c r="I163" s="58">
        <v>46927.95</v>
      </c>
      <c r="J163" s="124"/>
      <c r="K163" s="125"/>
      <c r="L163" s="62"/>
      <c r="M163" s="128">
        <v>5116.9799999999996</v>
      </c>
      <c r="N163" s="126"/>
      <c r="O163" s="127"/>
    </row>
    <row r="164" spans="1:15" ht="13.5" customHeight="1" x14ac:dyDescent="0.2">
      <c r="A164" s="133" t="s">
        <v>101</v>
      </c>
      <c r="B164" s="133"/>
      <c r="C164" s="133"/>
      <c r="D164" s="133"/>
      <c r="E164" s="133"/>
      <c r="F164" s="76">
        <v>700</v>
      </c>
      <c r="G164" s="76" t="s">
        <v>88</v>
      </c>
      <c r="H164" s="58">
        <f>I164+M164</f>
        <v>37155.97</v>
      </c>
      <c r="I164" s="58">
        <v>37155.97</v>
      </c>
      <c r="J164" s="170"/>
      <c r="K164" s="171"/>
      <c r="L164" s="62"/>
      <c r="M164" s="58">
        <v>0</v>
      </c>
      <c r="N164" s="172"/>
      <c r="O164" s="173"/>
    </row>
    <row r="165" spans="1:15" ht="15" customHeight="1" x14ac:dyDescent="0.2">
      <c r="A165" s="174" t="s">
        <v>102</v>
      </c>
      <c r="B165" s="174"/>
      <c r="C165" s="174"/>
      <c r="D165" s="174"/>
      <c r="E165" s="174"/>
      <c r="F165" s="174"/>
      <c r="G165" s="174"/>
      <c r="H165" s="174"/>
      <c r="I165" s="174"/>
      <c r="J165" s="174"/>
      <c r="K165" s="174"/>
      <c r="L165" s="174"/>
      <c r="M165" s="174"/>
      <c r="N165" s="174"/>
      <c r="O165" s="174"/>
    </row>
    <row r="166" spans="1:15" ht="21" customHeight="1" x14ac:dyDescent="0.2">
      <c r="A166" s="145" t="s">
        <v>389</v>
      </c>
      <c r="B166" s="145"/>
      <c r="C166" s="145"/>
      <c r="D166" s="145"/>
      <c r="E166" s="145"/>
      <c r="F166" s="145"/>
      <c r="G166" s="145"/>
      <c r="H166" s="145"/>
      <c r="I166" s="145"/>
      <c r="J166" s="145"/>
      <c r="K166" s="145"/>
      <c r="L166" s="145"/>
      <c r="M166" s="145"/>
      <c r="N166" s="145"/>
      <c r="O166" s="145"/>
    </row>
    <row r="167" spans="1:15" ht="19.5" customHeight="1" x14ac:dyDescent="0.2">
      <c r="A167" s="134" t="s">
        <v>43</v>
      </c>
      <c r="B167" s="134"/>
      <c r="C167" s="134"/>
      <c r="D167" s="134"/>
      <c r="E167" s="134" t="s">
        <v>80</v>
      </c>
      <c r="F167" s="134" t="s">
        <v>103</v>
      </c>
      <c r="G167" s="134" t="s">
        <v>104</v>
      </c>
      <c r="H167" s="134"/>
      <c r="I167" s="134"/>
      <c r="J167" s="134"/>
      <c r="K167" s="134"/>
      <c r="L167" s="134"/>
      <c r="M167" s="134"/>
      <c r="N167" s="134"/>
      <c r="O167" s="134"/>
    </row>
    <row r="168" spans="1:15" ht="18.75" customHeight="1" x14ac:dyDescent="0.2">
      <c r="A168" s="134"/>
      <c r="B168" s="134"/>
      <c r="C168" s="134"/>
      <c r="D168" s="134"/>
      <c r="E168" s="134"/>
      <c r="F168" s="134"/>
      <c r="G168" s="134" t="s">
        <v>105</v>
      </c>
      <c r="H168" s="134"/>
      <c r="I168" s="134"/>
      <c r="J168" s="134" t="s">
        <v>11</v>
      </c>
      <c r="K168" s="134"/>
      <c r="L168" s="134"/>
      <c r="M168" s="134"/>
      <c r="N168" s="134"/>
      <c r="O168" s="134"/>
    </row>
    <row r="169" spans="1:15" x14ac:dyDescent="0.2">
      <c r="A169" s="134"/>
      <c r="B169" s="134"/>
      <c r="C169" s="134"/>
      <c r="D169" s="134"/>
      <c r="E169" s="134"/>
      <c r="F169" s="134"/>
      <c r="G169" s="134"/>
      <c r="H169" s="134"/>
      <c r="I169" s="134"/>
      <c r="J169" s="162" t="s">
        <v>106</v>
      </c>
      <c r="K169" s="162"/>
      <c r="L169" s="162"/>
      <c r="M169" s="162" t="s">
        <v>107</v>
      </c>
      <c r="N169" s="162"/>
      <c r="O169" s="162"/>
    </row>
    <row r="170" spans="1:15" ht="45" x14ac:dyDescent="0.2">
      <c r="A170" s="134"/>
      <c r="B170" s="134"/>
      <c r="C170" s="134"/>
      <c r="D170" s="134"/>
      <c r="E170" s="134"/>
      <c r="F170" s="134"/>
      <c r="G170" s="76" t="s">
        <v>259</v>
      </c>
      <c r="H170" s="60" t="s">
        <v>260</v>
      </c>
      <c r="I170" s="60" t="s">
        <v>261</v>
      </c>
      <c r="J170" s="76" t="s">
        <v>262</v>
      </c>
      <c r="K170" s="76" t="s">
        <v>260</v>
      </c>
      <c r="L170" s="76" t="s">
        <v>261</v>
      </c>
      <c r="M170" s="76" t="s">
        <v>262</v>
      </c>
      <c r="N170" s="76" t="s">
        <v>264</v>
      </c>
      <c r="O170" s="76" t="s">
        <v>263</v>
      </c>
    </row>
    <row r="171" spans="1:15" ht="15" customHeight="1" x14ac:dyDescent="0.2">
      <c r="A171" s="134">
        <v>1</v>
      </c>
      <c r="B171" s="134"/>
      <c r="C171" s="134"/>
      <c r="D171" s="134"/>
      <c r="E171" s="76">
        <v>2</v>
      </c>
      <c r="F171" s="76">
        <v>3</v>
      </c>
      <c r="G171" s="76">
        <v>4</v>
      </c>
      <c r="H171" s="60">
        <v>5</v>
      </c>
      <c r="I171" s="60">
        <v>6</v>
      </c>
      <c r="J171" s="76">
        <v>7</v>
      </c>
      <c r="K171" s="76">
        <v>8</v>
      </c>
      <c r="L171" s="76">
        <v>9</v>
      </c>
      <c r="M171" s="76">
        <v>10</v>
      </c>
      <c r="N171" s="76">
        <v>11</v>
      </c>
      <c r="O171" s="76">
        <v>12</v>
      </c>
    </row>
    <row r="172" spans="1:15" ht="21.75" customHeight="1" x14ac:dyDescent="0.2">
      <c r="A172" s="134" t="s">
        <v>108</v>
      </c>
      <c r="B172" s="134"/>
      <c r="C172" s="134"/>
      <c r="D172" s="134"/>
      <c r="E172" s="76">
        <v>1</v>
      </c>
      <c r="F172" s="76" t="s">
        <v>88</v>
      </c>
      <c r="G172" s="16">
        <f>G174</f>
        <v>2284028.9300000002</v>
      </c>
      <c r="H172" s="16">
        <f t="shared" ref="H172:I172" si="21">H174</f>
        <v>1966255.97</v>
      </c>
      <c r="I172" s="16">
        <f t="shared" si="21"/>
        <v>1913200</v>
      </c>
      <c r="J172" s="118">
        <f>J174</f>
        <v>2284028.9300000002</v>
      </c>
      <c r="K172" s="118">
        <f t="shared" ref="K172:L172" si="22">K174</f>
        <v>1966255.97</v>
      </c>
      <c r="L172" s="118">
        <f t="shared" si="22"/>
        <v>1913200</v>
      </c>
      <c r="M172" s="76"/>
      <c r="N172" s="16"/>
      <c r="O172" s="16"/>
    </row>
    <row r="173" spans="1:15" ht="18.75" customHeight="1" x14ac:dyDescent="0.2">
      <c r="A173" s="134" t="s">
        <v>109</v>
      </c>
      <c r="B173" s="134"/>
      <c r="C173" s="134"/>
      <c r="D173" s="134"/>
      <c r="E173" s="76">
        <v>1001</v>
      </c>
      <c r="F173" s="76" t="s">
        <v>88</v>
      </c>
      <c r="G173" s="16">
        <v>0</v>
      </c>
      <c r="H173" s="62">
        <v>0</v>
      </c>
      <c r="I173" s="62">
        <v>0</v>
      </c>
      <c r="J173" s="16">
        <v>0</v>
      </c>
      <c r="K173" s="16">
        <v>0</v>
      </c>
      <c r="L173" s="16">
        <v>0</v>
      </c>
      <c r="M173" s="76"/>
      <c r="N173" s="16"/>
      <c r="O173" s="16"/>
    </row>
    <row r="174" spans="1:15" ht="20.25" customHeight="1" x14ac:dyDescent="0.2">
      <c r="A174" s="134" t="s">
        <v>110</v>
      </c>
      <c r="B174" s="134"/>
      <c r="C174" s="134"/>
      <c r="D174" s="134"/>
      <c r="E174" s="76">
        <v>2001</v>
      </c>
      <c r="F174" s="16"/>
      <c r="G174" s="16">
        <v>2284028.9300000002</v>
      </c>
      <c r="H174" s="62">
        <v>1966255.97</v>
      </c>
      <c r="I174" s="62">
        <v>1913200</v>
      </c>
      <c r="J174" s="118">
        <v>2284028.9300000002</v>
      </c>
      <c r="K174" s="62">
        <v>1966255.97</v>
      </c>
      <c r="L174" s="62">
        <v>1913200</v>
      </c>
      <c r="M174" s="76"/>
      <c r="N174" s="16"/>
      <c r="O174" s="16"/>
    </row>
    <row r="175" spans="1:15" ht="11.25" customHeight="1" x14ac:dyDescent="0.2">
      <c r="A175" s="225"/>
      <c r="B175" s="225"/>
      <c r="C175" s="225"/>
      <c r="D175" s="225"/>
      <c r="E175" s="225"/>
      <c r="F175" s="225"/>
      <c r="G175" s="225"/>
      <c r="H175" s="225"/>
      <c r="I175" s="225"/>
      <c r="J175" s="225"/>
      <c r="K175" s="225"/>
      <c r="L175" s="225"/>
      <c r="M175" s="225"/>
      <c r="N175" s="225"/>
      <c r="O175" s="225"/>
    </row>
    <row r="176" spans="1:15" ht="11.25" customHeight="1" x14ac:dyDescent="0.2">
      <c r="A176" s="225" t="s">
        <v>111</v>
      </c>
      <c r="B176" s="225"/>
      <c r="C176" s="225"/>
      <c r="D176" s="225"/>
      <c r="E176" s="225"/>
      <c r="F176" s="225"/>
      <c r="G176" s="225"/>
      <c r="H176" s="225"/>
      <c r="I176" s="225"/>
      <c r="J176" s="225"/>
      <c r="K176" s="225"/>
      <c r="L176" s="225"/>
      <c r="M176" s="225"/>
      <c r="N176" s="225"/>
      <c r="O176" s="225"/>
    </row>
    <row r="177" spans="1:16" ht="15" customHeight="1" x14ac:dyDescent="0.2">
      <c r="A177" s="10"/>
      <c r="B177" s="10"/>
      <c r="C177" s="10"/>
      <c r="D177" s="10"/>
      <c r="E177" s="10"/>
      <c r="F177" s="10"/>
      <c r="G177" s="117"/>
      <c r="H177" s="111"/>
      <c r="I177" s="111"/>
      <c r="J177" s="10"/>
      <c r="K177" s="10"/>
      <c r="L177" s="10"/>
      <c r="M177" s="84" t="s">
        <v>265</v>
      </c>
      <c r="N177" s="10"/>
      <c r="O177" s="10"/>
    </row>
    <row r="178" spans="1:16" ht="11.25" customHeight="1" x14ac:dyDescent="0.2">
      <c r="A178" s="10"/>
      <c r="B178" s="10"/>
      <c r="C178" s="10"/>
      <c r="D178" s="10"/>
      <c r="E178" s="10"/>
      <c r="F178" s="10"/>
      <c r="G178" s="10"/>
      <c r="H178" s="111"/>
      <c r="I178" s="111"/>
      <c r="J178" s="10"/>
      <c r="K178" s="10"/>
      <c r="L178" s="10"/>
      <c r="M178" s="84" t="s">
        <v>266</v>
      </c>
      <c r="N178" s="10"/>
      <c r="O178" s="10"/>
    </row>
    <row r="179" spans="1:16" ht="15" customHeight="1" x14ac:dyDescent="0.2">
      <c r="A179" s="10"/>
      <c r="B179" s="10"/>
      <c r="C179" s="10"/>
      <c r="D179" s="10"/>
      <c r="E179" s="10"/>
      <c r="F179" s="10"/>
      <c r="G179" s="10"/>
      <c r="H179" s="111"/>
      <c r="I179" s="111"/>
      <c r="J179" s="10"/>
      <c r="K179" s="10"/>
      <c r="L179" s="10"/>
      <c r="M179" s="84" t="s">
        <v>267</v>
      </c>
      <c r="N179" s="10"/>
      <c r="O179" s="10"/>
    </row>
    <row r="180" spans="1:16" ht="15" customHeight="1" x14ac:dyDescent="0.2">
      <c r="A180" s="10"/>
      <c r="B180" s="10"/>
      <c r="C180" s="10"/>
      <c r="D180" s="10"/>
      <c r="E180" s="10"/>
      <c r="F180" s="10"/>
      <c r="G180" s="10"/>
      <c r="H180" s="111"/>
      <c r="I180" s="111"/>
      <c r="J180" s="10"/>
      <c r="K180" s="10"/>
      <c r="L180" s="10"/>
      <c r="M180" s="84" t="s">
        <v>268</v>
      </c>
      <c r="N180" s="10"/>
      <c r="O180" s="10"/>
    </row>
    <row r="181" spans="1:16" ht="15" customHeight="1" x14ac:dyDescent="0.2">
      <c r="A181" s="10"/>
      <c r="B181" s="10"/>
      <c r="C181" s="10"/>
      <c r="D181" s="10"/>
      <c r="E181" s="10"/>
      <c r="F181" s="10"/>
      <c r="G181" s="10"/>
      <c r="H181" s="111"/>
      <c r="I181" s="111"/>
      <c r="J181" s="10"/>
      <c r="K181" s="10"/>
      <c r="L181" s="10"/>
      <c r="M181" s="84" t="s">
        <v>269</v>
      </c>
      <c r="N181" s="10"/>
      <c r="O181" s="10"/>
    </row>
    <row r="182" spans="1:16" ht="11.25" customHeight="1" x14ac:dyDescent="0.2">
      <c r="A182" s="10"/>
      <c r="B182" s="10"/>
      <c r="C182" s="10"/>
      <c r="D182" s="10"/>
      <c r="E182" s="10"/>
      <c r="F182" s="10"/>
      <c r="G182" s="10"/>
      <c r="H182" s="111"/>
      <c r="I182" s="111"/>
      <c r="J182" s="10"/>
      <c r="K182" s="10"/>
      <c r="L182" s="10"/>
      <c r="M182" s="84" t="s">
        <v>270</v>
      </c>
      <c r="N182" s="10"/>
      <c r="O182" s="10"/>
    </row>
    <row r="183" spans="1:16" ht="27" customHeight="1" x14ac:dyDescent="0.2">
      <c r="A183" s="10"/>
      <c r="B183" s="10"/>
      <c r="C183" s="10"/>
      <c r="D183" s="10"/>
      <c r="E183" s="10"/>
      <c r="F183" s="10"/>
      <c r="G183" s="10"/>
      <c r="H183" s="111"/>
      <c r="I183" s="111"/>
      <c r="J183" s="10"/>
      <c r="K183" s="10"/>
      <c r="L183" s="10"/>
      <c r="M183" s="84" t="s">
        <v>271</v>
      </c>
      <c r="N183" s="10"/>
      <c r="O183" s="10"/>
    </row>
    <row r="184" spans="1:16" ht="11.25" customHeight="1" x14ac:dyDescent="0.2">
      <c r="A184" s="10"/>
      <c r="B184" s="10"/>
      <c r="C184" s="10"/>
      <c r="D184" s="10"/>
      <c r="E184" s="10"/>
      <c r="F184" s="10"/>
      <c r="G184" s="10"/>
      <c r="H184" s="111"/>
      <c r="I184" s="111"/>
      <c r="J184" s="10"/>
      <c r="K184" s="10"/>
      <c r="L184" s="10"/>
      <c r="M184" s="84" t="s">
        <v>272</v>
      </c>
      <c r="N184" s="10"/>
      <c r="O184" s="10"/>
    </row>
    <row r="185" spans="1:16" x14ac:dyDescent="0.2">
      <c r="A185" s="10"/>
      <c r="B185" s="10"/>
      <c r="C185" s="10"/>
      <c r="D185" s="10"/>
      <c r="E185" s="10"/>
      <c r="F185" s="10" t="s">
        <v>383</v>
      </c>
      <c r="G185" s="10"/>
      <c r="H185" s="111"/>
      <c r="I185" s="111"/>
      <c r="J185" s="10"/>
      <c r="K185" s="10"/>
      <c r="L185" s="10"/>
      <c r="M185" s="84" t="s">
        <v>273</v>
      </c>
      <c r="N185" s="10"/>
      <c r="O185" s="10"/>
    </row>
    <row r="186" spans="1:16" ht="15" customHeight="1" x14ac:dyDescent="0.2">
      <c r="A186" s="145" t="s">
        <v>191</v>
      </c>
      <c r="B186" s="145"/>
      <c r="C186" s="145"/>
      <c r="D186" s="145"/>
      <c r="E186" s="145"/>
      <c r="F186" s="145"/>
      <c r="G186" s="145"/>
      <c r="H186" s="145"/>
      <c r="I186" s="145"/>
      <c r="J186" s="145"/>
      <c r="K186" s="145"/>
      <c r="L186" s="145"/>
      <c r="M186" s="145"/>
      <c r="N186" s="145"/>
      <c r="O186" s="145"/>
    </row>
    <row r="187" spans="1:16" ht="10.5" customHeight="1" x14ac:dyDescent="0.2">
      <c r="A187" s="145" t="s">
        <v>0</v>
      </c>
      <c r="B187" s="145"/>
      <c r="C187" s="145"/>
      <c r="D187" s="145"/>
      <c r="E187" s="145"/>
      <c r="F187" s="145"/>
      <c r="G187" s="145"/>
      <c r="H187" s="145"/>
      <c r="I187" s="145"/>
      <c r="J187" s="145"/>
      <c r="K187" s="145"/>
      <c r="L187" s="145"/>
      <c r="M187" s="145"/>
      <c r="N187" s="145"/>
      <c r="O187" s="145"/>
    </row>
    <row r="188" spans="1:16" ht="14.25" customHeight="1" x14ac:dyDescent="0.2">
      <c r="A188" s="146" t="s">
        <v>362</v>
      </c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0"/>
    </row>
    <row r="189" spans="1:16" x14ac:dyDescent="0.2">
      <c r="A189" s="146" t="s">
        <v>363</v>
      </c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0"/>
    </row>
    <row r="190" spans="1:16" x14ac:dyDescent="0.2">
      <c r="A190" s="145" t="s">
        <v>3</v>
      </c>
      <c r="B190" s="145"/>
      <c r="C190" s="145"/>
      <c r="D190" s="145"/>
      <c r="E190" s="145"/>
      <c r="F190" s="145"/>
      <c r="G190" s="145"/>
      <c r="H190" s="145"/>
      <c r="I190" s="145"/>
      <c r="J190" s="145"/>
      <c r="K190" s="145"/>
      <c r="L190" s="145"/>
      <c r="M190" s="145"/>
      <c r="N190" s="145"/>
      <c r="O190" s="145"/>
      <c r="P190" s="10"/>
    </row>
    <row r="191" spans="1:16" x14ac:dyDescent="0.2">
      <c r="A191" s="134" t="s">
        <v>4</v>
      </c>
      <c r="B191" s="134" t="s">
        <v>5</v>
      </c>
      <c r="C191" s="134"/>
      <c r="D191" s="134" t="s">
        <v>6</v>
      </c>
      <c r="E191" s="134" t="s">
        <v>7</v>
      </c>
      <c r="F191" s="134"/>
      <c r="G191" s="134"/>
      <c r="H191" s="134"/>
      <c r="I191" s="134"/>
      <c r="J191" s="134"/>
      <c r="K191" s="134"/>
      <c r="L191" s="134" t="s">
        <v>8</v>
      </c>
      <c r="M191" s="134"/>
      <c r="N191" s="134" t="s">
        <v>9</v>
      </c>
      <c r="O191" s="147" t="s">
        <v>274</v>
      </c>
      <c r="P191" s="10"/>
    </row>
    <row r="192" spans="1:16" x14ac:dyDescent="0.2">
      <c r="A192" s="134"/>
      <c r="B192" s="134"/>
      <c r="C192" s="134"/>
      <c r="D192" s="134"/>
      <c r="E192" s="134" t="s">
        <v>10</v>
      </c>
      <c r="F192" s="134"/>
      <c r="G192" s="134" t="s">
        <v>11</v>
      </c>
      <c r="H192" s="134"/>
      <c r="I192" s="134"/>
      <c r="J192" s="134"/>
      <c r="K192" s="134"/>
      <c r="L192" s="134"/>
      <c r="M192" s="134"/>
      <c r="N192" s="134"/>
      <c r="O192" s="147"/>
    </row>
    <row r="193" spans="1:16" ht="21.75" customHeight="1" x14ac:dyDescent="0.2">
      <c r="A193" s="134"/>
      <c r="B193" s="134"/>
      <c r="C193" s="134"/>
      <c r="D193" s="134"/>
      <c r="E193" s="134"/>
      <c r="F193" s="134"/>
      <c r="G193" s="134" t="s">
        <v>12</v>
      </c>
      <c r="H193" s="134"/>
      <c r="I193" s="134" t="s">
        <v>13</v>
      </c>
      <c r="J193" s="134"/>
      <c r="K193" s="76" t="s">
        <v>14</v>
      </c>
      <c r="L193" s="134"/>
      <c r="M193" s="134"/>
      <c r="N193" s="134"/>
      <c r="O193" s="147"/>
    </row>
    <row r="194" spans="1:16" x14ac:dyDescent="0.2">
      <c r="A194" s="76">
        <v>1</v>
      </c>
      <c r="B194" s="134">
        <v>2</v>
      </c>
      <c r="C194" s="134"/>
      <c r="D194" s="76">
        <v>3</v>
      </c>
      <c r="E194" s="134">
        <v>4</v>
      </c>
      <c r="F194" s="134"/>
      <c r="G194" s="134">
        <v>5</v>
      </c>
      <c r="H194" s="134"/>
      <c r="I194" s="134">
        <v>6</v>
      </c>
      <c r="J194" s="134"/>
      <c r="K194" s="76">
        <v>7</v>
      </c>
      <c r="L194" s="134">
        <v>8</v>
      </c>
      <c r="M194" s="134"/>
      <c r="N194" s="76">
        <v>9</v>
      </c>
      <c r="O194" s="76">
        <v>10</v>
      </c>
    </row>
    <row r="195" spans="1:16" x14ac:dyDescent="0.2">
      <c r="A195" s="76">
        <v>1</v>
      </c>
      <c r="B195" s="158" t="s">
        <v>289</v>
      </c>
      <c r="C195" s="159"/>
      <c r="D195" s="159"/>
      <c r="E195" s="159"/>
      <c r="F195" s="160"/>
      <c r="G195" s="139"/>
      <c r="H195" s="141"/>
      <c r="I195" s="139"/>
      <c r="J195" s="141"/>
      <c r="K195" s="76"/>
      <c r="L195" s="139"/>
      <c r="M195" s="141"/>
      <c r="N195" s="76"/>
      <c r="O195" s="76">
        <v>306500</v>
      </c>
    </row>
    <row r="196" spans="1:16" x14ac:dyDescent="0.2">
      <c r="A196" s="76">
        <v>2</v>
      </c>
      <c r="B196" s="167" t="s">
        <v>291</v>
      </c>
      <c r="C196" s="168"/>
      <c r="D196" s="168"/>
      <c r="E196" s="168"/>
      <c r="F196" s="169"/>
      <c r="G196" s="78"/>
      <c r="H196" s="88"/>
      <c r="I196" s="139"/>
      <c r="J196" s="141"/>
      <c r="K196" s="76"/>
      <c r="L196" s="139"/>
      <c r="M196" s="141"/>
      <c r="N196" s="76"/>
      <c r="O196" s="76">
        <v>140900</v>
      </c>
      <c r="P196" s="10"/>
    </row>
    <row r="197" spans="1:16" x14ac:dyDescent="0.2">
      <c r="A197" s="76">
        <v>3</v>
      </c>
      <c r="B197" s="158" t="s">
        <v>287</v>
      </c>
      <c r="C197" s="159"/>
      <c r="D197" s="159"/>
      <c r="E197" s="159"/>
      <c r="F197" s="160"/>
      <c r="G197" s="139"/>
      <c r="H197" s="141"/>
      <c r="I197" s="139"/>
      <c r="J197" s="141"/>
      <c r="K197" s="76"/>
      <c r="L197" s="139"/>
      <c r="M197" s="141"/>
      <c r="N197" s="76"/>
      <c r="O197" s="76">
        <v>385700</v>
      </c>
      <c r="P197" s="10"/>
    </row>
    <row r="198" spans="1:16" x14ac:dyDescent="0.2">
      <c r="A198" s="76">
        <v>4</v>
      </c>
      <c r="B198" s="158" t="s">
        <v>288</v>
      </c>
      <c r="C198" s="159"/>
      <c r="D198" s="159"/>
      <c r="E198" s="159"/>
      <c r="F198" s="160"/>
      <c r="G198" s="139"/>
      <c r="H198" s="141"/>
      <c r="I198" s="139"/>
      <c r="J198" s="141"/>
      <c r="K198" s="76"/>
      <c r="L198" s="139"/>
      <c r="M198" s="141"/>
      <c r="N198" s="76"/>
      <c r="O198" s="76">
        <v>735800</v>
      </c>
      <c r="P198" s="10"/>
    </row>
    <row r="199" spans="1:16" x14ac:dyDescent="0.2">
      <c r="A199" s="76">
        <v>5</v>
      </c>
      <c r="B199" s="158" t="s">
        <v>290</v>
      </c>
      <c r="C199" s="159"/>
      <c r="D199" s="159"/>
      <c r="E199" s="159"/>
      <c r="F199" s="160"/>
      <c r="G199" s="78"/>
      <c r="H199" s="88"/>
      <c r="I199" s="139"/>
      <c r="J199" s="141"/>
      <c r="K199" s="76"/>
      <c r="L199" s="139"/>
      <c r="M199" s="141"/>
      <c r="N199" s="76"/>
      <c r="O199" s="76">
        <v>309200</v>
      </c>
      <c r="P199" s="10"/>
    </row>
    <row r="200" spans="1:16" x14ac:dyDescent="0.2">
      <c r="A200" s="164" t="s">
        <v>15</v>
      </c>
      <c r="B200" s="164"/>
      <c r="C200" s="164"/>
      <c r="D200" s="93" t="s">
        <v>16</v>
      </c>
      <c r="E200" s="164"/>
      <c r="F200" s="164"/>
      <c r="G200" s="164" t="s">
        <v>16</v>
      </c>
      <c r="H200" s="164"/>
      <c r="I200" s="164" t="s">
        <v>16</v>
      </c>
      <c r="J200" s="164"/>
      <c r="K200" s="93" t="s">
        <v>16</v>
      </c>
      <c r="L200" s="164" t="s">
        <v>16</v>
      </c>
      <c r="M200" s="164"/>
      <c r="N200" s="93" t="s">
        <v>16</v>
      </c>
      <c r="O200" s="93">
        <f>SUM(O195:O199)</f>
        <v>1878100</v>
      </c>
      <c r="P200" s="10"/>
    </row>
    <row r="201" spans="1:16" ht="11.25" customHeight="1" x14ac:dyDescent="0.2">
      <c r="A201" s="112"/>
      <c r="B201" s="112"/>
      <c r="C201" s="112"/>
      <c r="D201" s="112"/>
      <c r="E201" s="112"/>
      <c r="F201" s="112"/>
      <c r="G201" s="112"/>
      <c r="H201" s="113"/>
      <c r="I201" s="113"/>
      <c r="J201" s="112"/>
      <c r="K201" s="112"/>
      <c r="L201" s="112"/>
      <c r="M201" s="112"/>
      <c r="N201" s="112"/>
      <c r="O201" s="112"/>
    </row>
    <row r="202" spans="1:16" x14ac:dyDescent="0.2">
      <c r="A202" s="145" t="s">
        <v>390</v>
      </c>
      <c r="B202" s="145"/>
      <c r="C202" s="145"/>
      <c r="D202" s="145"/>
      <c r="E202" s="145"/>
      <c r="F202" s="145"/>
      <c r="G202" s="145"/>
      <c r="H202" s="145"/>
      <c r="I202" s="145"/>
      <c r="J202" s="145"/>
      <c r="K202" s="145"/>
      <c r="L202" s="145"/>
      <c r="M202" s="145"/>
      <c r="N202" s="145"/>
      <c r="O202" s="145"/>
    </row>
    <row r="203" spans="1:16" x14ac:dyDescent="0.2">
      <c r="A203" s="134" t="s">
        <v>4</v>
      </c>
      <c r="B203" s="134" t="s">
        <v>5</v>
      </c>
      <c r="C203" s="134"/>
      <c r="D203" s="134" t="s">
        <v>6</v>
      </c>
      <c r="E203" s="134" t="s">
        <v>7</v>
      </c>
      <c r="F203" s="134"/>
      <c r="G203" s="134"/>
      <c r="H203" s="134"/>
      <c r="I203" s="134"/>
      <c r="J203" s="134"/>
      <c r="K203" s="134"/>
      <c r="L203" s="134" t="s">
        <v>8</v>
      </c>
      <c r="M203" s="134"/>
      <c r="N203" s="134" t="s">
        <v>9</v>
      </c>
      <c r="O203" s="147" t="s">
        <v>274</v>
      </c>
    </row>
    <row r="204" spans="1:16" x14ac:dyDescent="0.2">
      <c r="A204" s="134"/>
      <c r="B204" s="134"/>
      <c r="C204" s="134"/>
      <c r="D204" s="134"/>
      <c r="E204" s="134" t="s">
        <v>10</v>
      </c>
      <c r="F204" s="134"/>
      <c r="G204" s="134" t="s">
        <v>11</v>
      </c>
      <c r="H204" s="134"/>
      <c r="I204" s="134"/>
      <c r="J204" s="134"/>
      <c r="K204" s="134"/>
      <c r="L204" s="134"/>
      <c r="M204" s="134"/>
      <c r="N204" s="134"/>
      <c r="O204" s="147"/>
    </row>
    <row r="205" spans="1:16" ht="10.5" customHeight="1" x14ac:dyDescent="0.2">
      <c r="A205" s="134"/>
      <c r="B205" s="134"/>
      <c r="C205" s="134"/>
      <c r="D205" s="134"/>
      <c r="E205" s="134"/>
      <c r="F205" s="134"/>
      <c r="G205" s="134" t="s">
        <v>12</v>
      </c>
      <c r="H205" s="134"/>
      <c r="I205" s="134" t="s">
        <v>13</v>
      </c>
      <c r="J205" s="134"/>
      <c r="K205" s="76" t="s">
        <v>14</v>
      </c>
      <c r="L205" s="134"/>
      <c r="M205" s="134"/>
      <c r="N205" s="134"/>
      <c r="O205" s="147"/>
    </row>
    <row r="206" spans="1:16" ht="11.25" customHeight="1" x14ac:dyDescent="0.2">
      <c r="A206" s="76">
        <v>1</v>
      </c>
      <c r="B206" s="134">
        <v>2</v>
      </c>
      <c r="C206" s="134"/>
      <c r="D206" s="76">
        <v>3</v>
      </c>
      <c r="E206" s="134">
        <v>4</v>
      </c>
      <c r="F206" s="134"/>
      <c r="G206" s="134">
        <v>5</v>
      </c>
      <c r="H206" s="134"/>
      <c r="I206" s="134">
        <v>6</v>
      </c>
      <c r="J206" s="134"/>
      <c r="K206" s="76">
        <v>7</v>
      </c>
      <c r="L206" s="134">
        <v>8</v>
      </c>
      <c r="M206" s="134"/>
      <c r="N206" s="76">
        <v>9</v>
      </c>
      <c r="O206" s="76">
        <v>10</v>
      </c>
    </row>
    <row r="207" spans="1:16" ht="9" customHeight="1" x14ac:dyDescent="0.2">
      <c r="A207" s="76">
        <v>1</v>
      </c>
      <c r="B207" s="158" t="s">
        <v>289</v>
      </c>
      <c r="C207" s="159"/>
      <c r="D207" s="159"/>
      <c r="E207" s="159"/>
      <c r="F207" s="160"/>
      <c r="G207" s="139"/>
      <c r="H207" s="141"/>
      <c r="I207" s="139"/>
      <c r="J207" s="141"/>
      <c r="K207" s="76"/>
      <c r="L207" s="139"/>
      <c r="M207" s="141"/>
      <c r="N207" s="76"/>
      <c r="O207" s="76">
        <v>10000</v>
      </c>
    </row>
    <row r="208" spans="1:16" ht="12.75" customHeight="1" x14ac:dyDescent="0.2">
      <c r="A208" s="76">
        <v>2</v>
      </c>
      <c r="B208" s="167" t="s">
        <v>291</v>
      </c>
      <c r="C208" s="168"/>
      <c r="D208" s="168"/>
      <c r="E208" s="168"/>
      <c r="F208" s="169"/>
      <c r="G208" s="139"/>
      <c r="H208" s="141"/>
      <c r="I208" s="139"/>
      <c r="J208" s="141"/>
      <c r="K208" s="76"/>
      <c r="L208" s="139"/>
      <c r="M208" s="141"/>
      <c r="N208" s="76"/>
      <c r="O208" s="76"/>
    </row>
    <row r="209" spans="1:15" ht="10.5" customHeight="1" x14ac:dyDescent="0.2">
      <c r="A209" s="76">
        <v>3</v>
      </c>
      <c r="B209" s="158" t="s">
        <v>287</v>
      </c>
      <c r="C209" s="159"/>
      <c r="D209" s="159"/>
      <c r="E209" s="159"/>
      <c r="F209" s="160"/>
      <c r="G209" s="139"/>
      <c r="H209" s="141"/>
      <c r="I209" s="139"/>
      <c r="J209" s="141"/>
      <c r="K209" s="76"/>
      <c r="L209" s="139"/>
      <c r="M209" s="141"/>
      <c r="N209" s="76"/>
      <c r="O209" s="76">
        <v>1700</v>
      </c>
    </row>
    <row r="210" spans="1:15" x14ac:dyDescent="0.2">
      <c r="A210" s="76">
        <v>4</v>
      </c>
      <c r="B210" s="158" t="s">
        <v>288</v>
      </c>
      <c r="C210" s="159"/>
      <c r="D210" s="159"/>
      <c r="E210" s="159"/>
      <c r="F210" s="160"/>
      <c r="G210" s="78"/>
      <c r="H210" s="88"/>
      <c r="I210" s="139"/>
      <c r="J210" s="141"/>
      <c r="K210" s="76"/>
      <c r="L210" s="139"/>
      <c r="M210" s="141"/>
      <c r="N210" s="76"/>
      <c r="O210" s="76">
        <v>3000</v>
      </c>
    </row>
    <row r="211" spans="1:15" x14ac:dyDescent="0.2">
      <c r="A211" s="76">
        <v>5</v>
      </c>
      <c r="B211" s="158" t="s">
        <v>290</v>
      </c>
      <c r="C211" s="159"/>
      <c r="D211" s="159"/>
      <c r="E211" s="159"/>
      <c r="F211" s="160"/>
      <c r="G211" s="78"/>
      <c r="H211" s="88"/>
      <c r="I211" s="139"/>
      <c r="J211" s="141"/>
      <c r="K211" s="76"/>
      <c r="L211" s="139"/>
      <c r="M211" s="141"/>
      <c r="N211" s="76"/>
      <c r="O211" s="76"/>
    </row>
    <row r="212" spans="1:15" ht="15" customHeight="1" x14ac:dyDescent="0.2">
      <c r="A212" s="164" t="s">
        <v>15</v>
      </c>
      <c r="B212" s="164"/>
      <c r="C212" s="164"/>
      <c r="D212" s="93" t="s">
        <v>16</v>
      </c>
      <c r="E212" s="164"/>
      <c r="F212" s="164"/>
      <c r="G212" s="164" t="s">
        <v>16</v>
      </c>
      <c r="H212" s="164"/>
      <c r="I212" s="164" t="s">
        <v>16</v>
      </c>
      <c r="J212" s="164"/>
      <c r="K212" s="93" t="s">
        <v>16</v>
      </c>
      <c r="L212" s="164" t="s">
        <v>16</v>
      </c>
      <c r="M212" s="164"/>
      <c r="N212" s="93" t="s">
        <v>16</v>
      </c>
      <c r="O212" s="93">
        <f>SUM(O207:O211)</f>
        <v>14700</v>
      </c>
    </row>
    <row r="213" spans="1:15" ht="11.25" customHeight="1" x14ac:dyDescent="0.2">
      <c r="A213" s="112"/>
      <c r="B213" s="112"/>
      <c r="C213" s="112"/>
      <c r="D213" s="112"/>
      <c r="E213" s="112"/>
      <c r="F213" s="112"/>
      <c r="G213" s="112"/>
      <c r="H213" s="113"/>
      <c r="I213" s="113"/>
      <c r="J213" s="112"/>
      <c r="K213" s="112"/>
      <c r="L213" s="112"/>
      <c r="M213" s="112"/>
      <c r="N213" s="112"/>
      <c r="O213" s="112"/>
    </row>
    <row r="214" spans="1:15" x14ac:dyDescent="0.2">
      <c r="A214" s="112"/>
      <c r="B214" s="112"/>
      <c r="C214" s="112"/>
      <c r="D214" s="112"/>
      <c r="E214" s="112"/>
      <c r="F214" s="112"/>
      <c r="G214" s="112"/>
      <c r="H214" s="113"/>
      <c r="I214" s="113"/>
      <c r="J214" s="112"/>
      <c r="K214" s="112"/>
      <c r="L214" s="112"/>
      <c r="M214" s="112"/>
      <c r="N214" s="112"/>
      <c r="O214" s="112"/>
    </row>
    <row r="215" spans="1:15" x14ac:dyDescent="0.2">
      <c r="A215" s="12"/>
      <c r="H215" s="56"/>
      <c r="I215" s="56"/>
      <c r="M215" s="114"/>
    </row>
    <row r="216" spans="1:15" x14ac:dyDescent="0.2">
      <c r="A216" s="145" t="s">
        <v>192</v>
      </c>
      <c r="B216" s="145"/>
      <c r="C216" s="145"/>
      <c r="D216" s="145"/>
      <c r="E216" s="145"/>
      <c r="F216" s="145"/>
      <c r="G216" s="145"/>
      <c r="H216" s="145"/>
      <c r="I216" s="145"/>
      <c r="J216" s="145"/>
      <c r="K216" s="145"/>
      <c r="L216" s="145"/>
      <c r="M216" s="145"/>
      <c r="N216" s="145"/>
      <c r="O216" s="145"/>
    </row>
    <row r="217" spans="1:15" x14ac:dyDescent="0.2">
      <c r="A217" s="76" t="s">
        <v>4</v>
      </c>
      <c r="B217" s="134" t="s">
        <v>17</v>
      </c>
      <c r="C217" s="134"/>
      <c r="D217" s="134" t="s">
        <v>18</v>
      </c>
      <c r="E217" s="134"/>
      <c r="F217" s="134"/>
      <c r="G217" s="134" t="s">
        <v>19</v>
      </c>
      <c r="H217" s="134"/>
      <c r="I217" s="134"/>
      <c r="J217" s="134"/>
      <c r="K217" s="134" t="s">
        <v>20</v>
      </c>
      <c r="L217" s="134"/>
      <c r="M217" s="134"/>
      <c r="N217" s="147" t="s">
        <v>275</v>
      </c>
      <c r="O217" s="147"/>
    </row>
    <row r="218" spans="1:15" ht="16.5" customHeight="1" x14ac:dyDescent="0.2">
      <c r="A218" s="76">
        <v>1</v>
      </c>
      <c r="B218" s="134">
        <v>2</v>
      </c>
      <c r="C218" s="134"/>
      <c r="D218" s="134">
        <v>3</v>
      </c>
      <c r="E218" s="134"/>
      <c r="F218" s="134"/>
      <c r="G218" s="134">
        <v>4</v>
      </c>
      <c r="H218" s="134"/>
      <c r="I218" s="134"/>
      <c r="J218" s="134"/>
      <c r="K218" s="134">
        <v>5</v>
      </c>
      <c r="L218" s="134"/>
      <c r="M218" s="134"/>
      <c r="N218" s="134">
        <v>6</v>
      </c>
      <c r="O218" s="134"/>
    </row>
    <row r="219" spans="1:15" x14ac:dyDescent="0.2">
      <c r="A219" s="76"/>
      <c r="B219" s="134" t="s">
        <v>15</v>
      </c>
      <c r="C219" s="134"/>
      <c r="D219" s="134" t="s">
        <v>16</v>
      </c>
      <c r="E219" s="134"/>
      <c r="F219" s="134"/>
      <c r="G219" s="134" t="s">
        <v>16</v>
      </c>
      <c r="H219" s="134"/>
      <c r="I219" s="134"/>
      <c r="J219" s="134"/>
      <c r="K219" s="134" t="s">
        <v>16</v>
      </c>
      <c r="L219" s="134"/>
      <c r="M219" s="134"/>
      <c r="N219" s="164"/>
      <c r="O219" s="164"/>
    </row>
    <row r="220" spans="1:15" x14ac:dyDescent="0.2">
      <c r="A220" s="12"/>
      <c r="H220" s="56"/>
      <c r="I220" s="56"/>
      <c r="M220" s="114"/>
    </row>
    <row r="221" spans="1:15" x14ac:dyDescent="0.2">
      <c r="A221" s="166" t="s">
        <v>193</v>
      </c>
      <c r="B221" s="166"/>
      <c r="C221" s="166"/>
      <c r="D221" s="166"/>
      <c r="E221" s="166"/>
      <c r="F221" s="166"/>
      <c r="G221" s="166"/>
      <c r="H221" s="166"/>
      <c r="I221" s="166"/>
      <c r="J221" s="166"/>
      <c r="K221" s="166"/>
      <c r="L221" s="166"/>
      <c r="M221" s="166"/>
      <c r="N221" s="166"/>
      <c r="O221" s="166"/>
    </row>
    <row r="222" spans="1:15" x14ac:dyDescent="0.2">
      <c r="A222" s="76" t="s">
        <v>4</v>
      </c>
      <c r="B222" s="134" t="s">
        <v>17</v>
      </c>
      <c r="C222" s="134"/>
      <c r="D222" s="134" t="s">
        <v>21</v>
      </c>
      <c r="E222" s="134"/>
      <c r="F222" s="134"/>
      <c r="G222" s="134" t="s">
        <v>22</v>
      </c>
      <c r="H222" s="134"/>
      <c r="I222" s="134"/>
      <c r="J222" s="134"/>
      <c r="K222" s="134" t="s">
        <v>23</v>
      </c>
      <c r="L222" s="134"/>
      <c r="M222" s="134"/>
      <c r="N222" s="147" t="s">
        <v>275</v>
      </c>
      <c r="O222" s="147"/>
    </row>
    <row r="223" spans="1:15" x14ac:dyDescent="0.2">
      <c r="A223" s="76">
        <v>1</v>
      </c>
      <c r="B223" s="134">
        <v>2</v>
      </c>
      <c r="C223" s="134"/>
      <c r="D223" s="134">
        <v>3</v>
      </c>
      <c r="E223" s="134"/>
      <c r="F223" s="134"/>
      <c r="G223" s="134">
        <v>4</v>
      </c>
      <c r="H223" s="134"/>
      <c r="I223" s="134"/>
      <c r="J223" s="134"/>
      <c r="K223" s="134">
        <v>5</v>
      </c>
      <c r="L223" s="134"/>
      <c r="M223" s="134"/>
      <c r="N223" s="134">
        <v>6</v>
      </c>
      <c r="O223" s="134"/>
    </row>
    <row r="224" spans="1:15" ht="11.25" customHeight="1" x14ac:dyDescent="0.2">
      <c r="A224" s="76"/>
      <c r="B224" s="134" t="s">
        <v>15</v>
      </c>
      <c r="C224" s="134"/>
      <c r="D224" s="134" t="s">
        <v>16</v>
      </c>
      <c r="E224" s="134"/>
      <c r="F224" s="134"/>
      <c r="G224" s="134" t="s">
        <v>16</v>
      </c>
      <c r="H224" s="134"/>
      <c r="I224" s="134"/>
      <c r="J224" s="134"/>
      <c r="K224" s="134" t="s">
        <v>16</v>
      </c>
      <c r="L224" s="134"/>
      <c r="M224" s="134"/>
      <c r="N224" s="136"/>
      <c r="O224" s="164"/>
    </row>
    <row r="225" spans="1:16" ht="11.25" customHeight="1" x14ac:dyDescent="0.2">
      <c r="A225" s="12"/>
      <c r="H225" s="56"/>
      <c r="I225" s="56"/>
      <c r="M225" s="114"/>
    </row>
    <row r="226" spans="1:16" ht="9" customHeight="1" x14ac:dyDescent="0.2">
      <c r="A226" s="165" t="s">
        <v>276</v>
      </c>
      <c r="B226" s="165"/>
      <c r="C226" s="165"/>
      <c r="D226" s="165"/>
      <c r="E226" s="165"/>
      <c r="F226" s="165"/>
      <c r="G226" s="165"/>
      <c r="H226" s="165"/>
      <c r="I226" s="165"/>
      <c r="J226" s="165"/>
      <c r="K226" s="165"/>
      <c r="L226" s="165"/>
      <c r="M226" s="165"/>
      <c r="N226" s="165"/>
      <c r="O226" s="165"/>
    </row>
    <row r="227" spans="1:16" ht="15" customHeight="1" x14ac:dyDescent="0.2">
      <c r="A227" s="145" t="s">
        <v>277</v>
      </c>
      <c r="B227" s="145"/>
      <c r="C227" s="145"/>
      <c r="D227" s="145"/>
      <c r="E227" s="145"/>
      <c r="F227" s="145"/>
      <c r="G227" s="145"/>
      <c r="H227" s="145"/>
      <c r="I227" s="145"/>
      <c r="J227" s="145"/>
      <c r="K227" s="145"/>
      <c r="L227" s="145"/>
      <c r="M227" s="145"/>
      <c r="N227" s="145"/>
      <c r="O227" s="145"/>
    </row>
    <row r="228" spans="1:16" x14ac:dyDescent="0.2">
      <c r="A228" s="76" t="s">
        <v>4</v>
      </c>
      <c r="B228" s="134" t="s">
        <v>24</v>
      </c>
      <c r="C228" s="134"/>
      <c r="D228" s="134"/>
      <c r="E228" s="134"/>
      <c r="F228" s="134"/>
      <c r="G228" s="134"/>
      <c r="H228" s="134"/>
      <c r="I228" s="134"/>
      <c r="J228" s="134"/>
      <c r="K228" s="134"/>
      <c r="L228" s="134" t="s">
        <v>25</v>
      </c>
      <c r="M228" s="134"/>
      <c r="N228" s="134" t="s">
        <v>26</v>
      </c>
      <c r="O228" s="134"/>
    </row>
    <row r="229" spans="1:16" ht="11.25" customHeight="1" x14ac:dyDescent="0.2">
      <c r="A229" s="76">
        <v>1</v>
      </c>
      <c r="B229" s="134">
        <v>2</v>
      </c>
      <c r="C229" s="134"/>
      <c r="D229" s="134"/>
      <c r="E229" s="134"/>
      <c r="F229" s="134"/>
      <c r="G229" s="134"/>
      <c r="H229" s="134"/>
      <c r="I229" s="134"/>
      <c r="J229" s="134"/>
      <c r="K229" s="134"/>
      <c r="L229" s="134">
        <v>3</v>
      </c>
      <c r="M229" s="134"/>
      <c r="N229" s="134">
        <v>4</v>
      </c>
      <c r="O229" s="134"/>
    </row>
    <row r="230" spans="1:16" ht="9" customHeight="1" x14ac:dyDescent="0.2">
      <c r="A230" s="76">
        <v>1</v>
      </c>
      <c r="B230" s="134" t="s">
        <v>27</v>
      </c>
      <c r="C230" s="134"/>
      <c r="D230" s="134"/>
      <c r="E230" s="134"/>
      <c r="F230" s="134"/>
      <c r="G230" s="134"/>
      <c r="H230" s="134"/>
      <c r="I230" s="134"/>
      <c r="J230" s="134"/>
      <c r="K230" s="134"/>
      <c r="L230" s="134" t="s">
        <v>16</v>
      </c>
      <c r="M230" s="134"/>
      <c r="N230" s="135">
        <f>O200*22%</f>
        <v>413182</v>
      </c>
      <c r="O230" s="135"/>
    </row>
    <row r="231" spans="1:16" ht="6.75" customHeight="1" x14ac:dyDescent="0.2">
      <c r="A231" s="134" t="s">
        <v>28</v>
      </c>
      <c r="B231" s="134" t="s">
        <v>186</v>
      </c>
      <c r="C231" s="134"/>
      <c r="D231" s="134"/>
      <c r="E231" s="134"/>
      <c r="F231" s="134"/>
      <c r="G231" s="134"/>
      <c r="H231" s="134"/>
      <c r="I231" s="134"/>
      <c r="J231" s="134"/>
      <c r="K231" s="134"/>
      <c r="L231" s="134"/>
      <c r="M231" s="134"/>
      <c r="N231" s="135">
        <f>O200*22%</f>
        <v>413182</v>
      </c>
      <c r="O231" s="135"/>
    </row>
    <row r="232" spans="1:16" ht="9.75" customHeight="1" x14ac:dyDescent="0.2">
      <c r="A232" s="134"/>
      <c r="B232" s="134"/>
      <c r="C232" s="134"/>
      <c r="D232" s="134"/>
      <c r="E232" s="134"/>
      <c r="F232" s="134"/>
      <c r="G232" s="134"/>
      <c r="H232" s="134"/>
      <c r="I232" s="134"/>
      <c r="J232" s="134"/>
      <c r="K232" s="134"/>
      <c r="L232" s="134"/>
      <c r="M232" s="134"/>
      <c r="N232" s="135"/>
      <c r="O232" s="135"/>
    </row>
    <row r="233" spans="1:16" ht="9.75" customHeight="1" x14ac:dyDescent="0.2">
      <c r="A233" s="76" t="s">
        <v>29</v>
      </c>
      <c r="B233" s="134" t="s">
        <v>30</v>
      </c>
      <c r="C233" s="134"/>
      <c r="D233" s="134"/>
      <c r="E233" s="134"/>
      <c r="F233" s="134"/>
      <c r="G233" s="134"/>
      <c r="H233" s="134"/>
      <c r="I233" s="134"/>
      <c r="J233" s="134"/>
      <c r="K233" s="134"/>
      <c r="L233" s="134"/>
      <c r="M233" s="134"/>
      <c r="N233" s="135"/>
      <c r="O233" s="135"/>
    </row>
    <row r="234" spans="1:16" ht="12.75" customHeight="1" x14ac:dyDescent="0.2">
      <c r="A234" s="76" t="s">
        <v>31</v>
      </c>
      <c r="B234" s="134" t="s">
        <v>32</v>
      </c>
      <c r="C234" s="134"/>
      <c r="D234" s="134"/>
      <c r="E234" s="134"/>
      <c r="F234" s="134"/>
      <c r="G234" s="134"/>
      <c r="H234" s="134"/>
      <c r="I234" s="134"/>
      <c r="J234" s="134"/>
      <c r="K234" s="134"/>
      <c r="L234" s="134"/>
      <c r="M234" s="134"/>
      <c r="N234" s="135"/>
      <c r="O234" s="135"/>
    </row>
    <row r="235" spans="1:16" ht="13.5" customHeight="1" x14ac:dyDescent="0.2">
      <c r="A235" s="76">
        <v>2</v>
      </c>
      <c r="B235" s="134" t="s">
        <v>33</v>
      </c>
      <c r="C235" s="134"/>
      <c r="D235" s="134"/>
      <c r="E235" s="134"/>
      <c r="F235" s="134"/>
      <c r="G235" s="134"/>
      <c r="H235" s="134"/>
      <c r="I235" s="134"/>
      <c r="J235" s="134"/>
      <c r="K235" s="134"/>
      <c r="L235" s="134" t="s">
        <v>16</v>
      </c>
      <c r="M235" s="134"/>
      <c r="N235" s="135"/>
      <c r="O235" s="135"/>
    </row>
    <row r="236" spans="1:16" ht="12" customHeight="1" x14ac:dyDescent="0.2">
      <c r="A236" s="134" t="s">
        <v>34</v>
      </c>
      <c r="B236" s="134" t="s">
        <v>187</v>
      </c>
      <c r="C236" s="134"/>
      <c r="D236" s="134"/>
      <c r="E236" s="134"/>
      <c r="F236" s="134"/>
      <c r="G236" s="134"/>
      <c r="H236" s="134"/>
      <c r="I236" s="134"/>
      <c r="J236" s="134"/>
      <c r="K236" s="134"/>
      <c r="L236" s="134"/>
      <c r="M236" s="134"/>
      <c r="N236" s="135">
        <f>O200*2.9%</f>
        <v>54464.899999999994</v>
      </c>
      <c r="O236" s="135"/>
    </row>
    <row r="237" spans="1:16" ht="12.75" customHeight="1" x14ac:dyDescent="0.2">
      <c r="A237" s="134"/>
      <c r="B237" s="134"/>
      <c r="C237" s="134"/>
      <c r="D237" s="134"/>
      <c r="E237" s="134"/>
      <c r="F237" s="134"/>
      <c r="G237" s="134"/>
      <c r="H237" s="134"/>
      <c r="I237" s="134"/>
      <c r="J237" s="134"/>
      <c r="K237" s="134"/>
      <c r="L237" s="134"/>
      <c r="M237" s="134"/>
      <c r="N237" s="135"/>
      <c r="O237" s="135"/>
      <c r="P237" s="63"/>
    </row>
    <row r="238" spans="1:16" ht="11.25" customHeight="1" x14ac:dyDescent="0.2">
      <c r="A238" s="76" t="s">
        <v>35</v>
      </c>
      <c r="B238" s="147" t="s">
        <v>36</v>
      </c>
      <c r="C238" s="147"/>
      <c r="D238" s="147"/>
      <c r="E238" s="147"/>
      <c r="F238" s="147"/>
      <c r="G238" s="147"/>
      <c r="H238" s="147"/>
      <c r="I238" s="147"/>
      <c r="J238" s="147"/>
      <c r="K238" s="147"/>
      <c r="L238" s="134"/>
      <c r="M238" s="134"/>
      <c r="N238" s="135"/>
      <c r="O238" s="135"/>
    </row>
    <row r="239" spans="1:16" ht="15" customHeight="1" x14ac:dyDescent="0.2">
      <c r="A239" s="76" t="s">
        <v>37</v>
      </c>
      <c r="B239" s="147" t="s">
        <v>38</v>
      </c>
      <c r="C239" s="147"/>
      <c r="D239" s="147"/>
      <c r="E239" s="147"/>
      <c r="F239" s="147"/>
      <c r="G239" s="147"/>
      <c r="H239" s="147"/>
      <c r="I239" s="147"/>
      <c r="J239" s="147"/>
      <c r="K239" s="147"/>
      <c r="L239" s="134"/>
      <c r="M239" s="134"/>
      <c r="N239" s="135">
        <f>O200*0.2%</f>
        <v>3756.2000000000003</v>
      </c>
      <c r="O239" s="135"/>
    </row>
    <row r="240" spans="1:16" ht="15" customHeight="1" x14ac:dyDescent="0.2">
      <c r="A240" s="76" t="s">
        <v>39</v>
      </c>
      <c r="B240" s="162" t="s">
        <v>40</v>
      </c>
      <c r="C240" s="162"/>
      <c r="D240" s="162"/>
      <c r="E240" s="162"/>
      <c r="F240" s="162"/>
      <c r="G240" s="162"/>
      <c r="H240" s="162"/>
      <c r="I240" s="162"/>
      <c r="J240" s="162"/>
      <c r="K240" s="162"/>
      <c r="L240" s="134"/>
      <c r="M240" s="134"/>
      <c r="N240" s="135"/>
      <c r="O240" s="135"/>
    </row>
    <row r="241" spans="1:15" ht="9.75" customHeight="1" x14ac:dyDescent="0.2">
      <c r="A241" s="76" t="s">
        <v>41</v>
      </c>
      <c r="B241" s="162" t="s">
        <v>40</v>
      </c>
      <c r="C241" s="162"/>
      <c r="D241" s="162"/>
      <c r="E241" s="162"/>
      <c r="F241" s="162"/>
      <c r="G241" s="162"/>
      <c r="H241" s="162"/>
      <c r="I241" s="162"/>
      <c r="J241" s="162"/>
      <c r="K241" s="162"/>
      <c r="L241" s="134"/>
      <c r="M241" s="134"/>
      <c r="N241" s="135"/>
      <c r="O241" s="135"/>
    </row>
    <row r="242" spans="1:15" ht="15" customHeight="1" x14ac:dyDescent="0.2">
      <c r="A242" s="76">
        <v>3</v>
      </c>
      <c r="B242" s="147" t="s">
        <v>42</v>
      </c>
      <c r="C242" s="147"/>
      <c r="D242" s="147"/>
      <c r="E242" s="147"/>
      <c r="F242" s="147"/>
      <c r="G242" s="147"/>
      <c r="H242" s="147"/>
      <c r="I242" s="147"/>
      <c r="J242" s="147"/>
      <c r="K242" s="147"/>
      <c r="L242" s="134"/>
      <c r="M242" s="134"/>
      <c r="N242" s="135">
        <v>96197</v>
      </c>
      <c r="O242" s="135"/>
    </row>
    <row r="243" spans="1:15" ht="15" customHeight="1" x14ac:dyDescent="0.2">
      <c r="A243" s="76"/>
      <c r="B243" s="134" t="s">
        <v>15</v>
      </c>
      <c r="C243" s="134"/>
      <c r="D243" s="134"/>
      <c r="E243" s="134"/>
      <c r="F243" s="134"/>
      <c r="G243" s="134"/>
      <c r="H243" s="134"/>
      <c r="I243" s="134"/>
      <c r="J243" s="134"/>
      <c r="K243" s="134"/>
      <c r="L243" s="134" t="s">
        <v>16</v>
      </c>
      <c r="M243" s="134"/>
      <c r="N243" s="163">
        <f>H90</f>
        <v>567600</v>
      </c>
      <c r="O243" s="163"/>
    </row>
    <row r="244" spans="1:15" ht="15" customHeight="1" x14ac:dyDescent="0.2">
      <c r="A244" s="12"/>
      <c r="H244" s="56"/>
      <c r="I244" s="56"/>
      <c r="M244" s="114"/>
    </row>
    <row r="245" spans="1:15" ht="15" customHeight="1" x14ac:dyDescent="0.2">
      <c r="A245" s="145" t="s">
        <v>194</v>
      </c>
      <c r="B245" s="145"/>
      <c r="C245" s="145"/>
      <c r="D245" s="145"/>
      <c r="E245" s="145"/>
      <c r="F245" s="145"/>
      <c r="G245" s="145"/>
      <c r="H245" s="145"/>
      <c r="I245" s="145"/>
      <c r="J245" s="145"/>
      <c r="K245" s="145"/>
      <c r="L245" s="145"/>
      <c r="M245" s="145"/>
      <c r="N245" s="145"/>
      <c r="O245" s="145"/>
    </row>
    <row r="246" spans="1:15" ht="15" customHeight="1" x14ac:dyDescent="0.2">
      <c r="A246" s="146" t="s">
        <v>1</v>
      </c>
      <c r="B246" s="146"/>
      <c r="C246" s="146"/>
      <c r="D246" s="146"/>
      <c r="E246" s="146"/>
      <c r="F246" s="146"/>
      <c r="G246" s="146"/>
      <c r="H246" s="146"/>
      <c r="I246" s="146"/>
      <c r="J246" s="146"/>
      <c r="K246" s="146"/>
      <c r="L246" s="146"/>
      <c r="M246" s="146"/>
      <c r="N246" s="146"/>
      <c r="O246" s="146"/>
    </row>
    <row r="247" spans="1:15" ht="10.5" customHeight="1" x14ac:dyDescent="0.2">
      <c r="A247" s="146" t="s">
        <v>2</v>
      </c>
      <c r="B247" s="146"/>
      <c r="C247" s="146"/>
      <c r="D247" s="146"/>
      <c r="E247" s="146"/>
      <c r="F247" s="146"/>
      <c r="G247" s="146"/>
      <c r="H247" s="146"/>
      <c r="I247" s="146"/>
      <c r="J247" s="146"/>
      <c r="K247" s="146"/>
      <c r="L247" s="146"/>
      <c r="M247" s="146"/>
      <c r="N247" s="146"/>
      <c r="O247" s="146"/>
    </row>
    <row r="248" spans="1:15" ht="15" customHeight="1" x14ac:dyDescent="0.2">
      <c r="A248" s="76" t="s">
        <v>4</v>
      </c>
      <c r="B248" s="134" t="s">
        <v>43</v>
      </c>
      <c r="C248" s="134"/>
      <c r="D248" s="134"/>
      <c r="E248" s="134"/>
      <c r="F248" s="134"/>
      <c r="G248" s="134"/>
      <c r="H248" s="134"/>
      <c r="I248" s="134" t="s">
        <v>44</v>
      </c>
      <c r="J248" s="134"/>
      <c r="K248" s="134"/>
      <c r="L248" s="134" t="s">
        <v>45</v>
      </c>
      <c r="M248" s="134"/>
      <c r="N248" s="147" t="s">
        <v>278</v>
      </c>
      <c r="O248" s="147"/>
    </row>
    <row r="249" spans="1:15" ht="15" customHeight="1" x14ac:dyDescent="0.2">
      <c r="A249" s="76">
        <v>1</v>
      </c>
      <c r="B249" s="134">
        <v>2</v>
      </c>
      <c r="C249" s="134"/>
      <c r="D249" s="134"/>
      <c r="E249" s="134"/>
      <c r="F249" s="134"/>
      <c r="G249" s="134"/>
      <c r="H249" s="134"/>
      <c r="I249" s="134">
        <v>3</v>
      </c>
      <c r="J249" s="134"/>
      <c r="K249" s="134"/>
      <c r="L249" s="134">
        <v>4</v>
      </c>
      <c r="M249" s="134"/>
      <c r="N249" s="134">
        <v>5</v>
      </c>
      <c r="O249" s="134"/>
    </row>
    <row r="250" spans="1:15" ht="15" customHeight="1" x14ac:dyDescent="0.2">
      <c r="A250" s="76"/>
      <c r="B250" s="134" t="s">
        <v>420</v>
      </c>
      <c r="C250" s="134"/>
      <c r="D250" s="134"/>
      <c r="E250" s="134"/>
      <c r="F250" s="134"/>
      <c r="G250" s="134"/>
      <c r="H250" s="134"/>
      <c r="I250" s="134" t="s">
        <v>16</v>
      </c>
      <c r="J250" s="134"/>
      <c r="K250" s="134"/>
      <c r="L250" s="134" t="s">
        <v>16</v>
      </c>
      <c r="M250" s="134"/>
      <c r="N250" s="164">
        <v>5662.02</v>
      </c>
      <c r="O250" s="164"/>
    </row>
    <row r="251" spans="1:15" ht="15" customHeight="1" x14ac:dyDescent="0.2">
      <c r="A251" s="12"/>
      <c r="H251" s="56"/>
      <c r="I251" s="56"/>
      <c r="M251" s="114"/>
    </row>
    <row r="252" spans="1:15" ht="21" customHeight="1" x14ac:dyDescent="0.2">
      <c r="A252" s="145" t="s">
        <v>195</v>
      </c>
      <c r="B252" s="145"/>
      <c r="C252" s="145"/>
      <c r="D252" s="145"/>
      <c r="E252" s="145"/>
      <c r="F252" s="145"/>
      <c r="G252" s="145"/>
      <c r="H252" s="145"/>
      <c r="I252" s="145"/>
      <c r="J252" s="145"/>
      <c r="K252" s="145"/>
      <c r="L252" s="145"/>
      <c r="M252" s="145"/>
      <c r="N252" s="145"/>
      <c r="O252" s="145"/>
    </row>
    <row r="253" spans="1:15" ht="15" customHeight="1" x14ac:dyDescent="0.2">
      <c r="A253" s="146" t="s">
        <v>364</v>
      </c>
      <c r="B253" s="146"/>
      <c r="C253" s="146"/>
      <c r="D253" s="146"/>
      <c r="E253" s="146"/>
      <c r="F253" s="146"/>
      <c r="G253" s="146"/>
      <c r="H253" s="146"/>
      <c r="I253" s="146"/>
      <c r="J253" s="146"/>
      <c r="K253" s="146"/>
      <c r="L253" s="146"/>
      <c r="M253" s="146"/>
      <c r="N253" s="146"/>
      <c r="O253" s="146"/>
    </row>
    <row r="254" spans="1:15" ht="15" customHeight="1" x14ac:dyDescent="0.2">
      <c r="A254" s="146" t="s">
        <v>365</v>
      </c>
      <c r="B254" s="146"/>
      <c r="C254" s="146"/>
      <c r="D254" s="146"/>
      <c r="E254" s="146"/>
      <c r="F254" s="146"/>
      <c r="G254" s="146"/>
      <c r="H254" s="146"/>
      <c r="I254" s="146"/>
      <c r="J254" s="146"/>
      <c r="K254" s="146"/>
      <c r="L254" s="146"/>
      <c r="M254" s="146"/>
      <c r="N254" s="146"/>
      <c r="O254" s="146"/>
    </row>
    <row r="255" spans="1:15" ht="15" customHeight="1" x14ac:dyDescent="0.2">
      <c r="A255" s="76" t="s">
        <v>4</v>
      </c>
      <c r="B255" s="134" t="s">
        <v>17</v>
      </c>
      <c r="C255" s="134"/>
      <c r="D255" s="134"/>
      <c r="E255" s="134"/>
      <c r="F255" s="134"/>
      <c r="G255" s="134"/>
      <c r="H255" s="134"/>
      <c r="I255" s="134" t="s">
        <v>46</v>
      </c>
      <c r="J255" s="134"/>
      <c r="K255" s="134"/>
      <c r="L255" s="134" t="s">
        <v>47</v>
      </c>
      <c r="M255" s="134"/>
      <c r="N255" s="147" t="s">
        <v>279</v>
      </c>
      <c r="O255" s="147"/>
    </row>
    <row r="256" spans="1:15" ht="11.25" customHeight="1" x14ac:dyDescent="0.2">
      <c r="A256" s="76">
        <v>1</v>
      </c>
      <c r="B256" s="134">
        <v>2</v>
      </c>
      <c r="C256" s="134"/>
      <c r="D256" s="134"/>
      <c r="E256" s="134"/>
      <c r="F256" s="134"/>
      <c r="G256" s="134"/>
      <c r="H256" s="134"/>
      <c r="I256" s="134">
        <v>3</v>
      </c>
      <c r="J256" s="134"/>
      <c r="K256" s="134"/>
      <c r="L256" s="134">
        <v>4</v>
      </c>
      <c r="M256" s="134"/>
      <c r="N256" s="134">
        <v>5</v>
      </c>
      <c r="O256" s="134"/>
    </row>
    <row r="257" spans="1:15" ht="9" customHeight="1" x14ac:dyDescent="0.2">
      <c r="A257" s="76">
        <v>1</v>
      </c>
      <c r="B257" s="158" t="s">
        <v>292</v>
      </c>
      <c r="C257" s="159"/>
      <c r="D257" s="159"/>
      <c r="E257" s="159"/>
      <c r="F257" s="159"/>
      <c r="G257" s="159"/>
      <c r="H257" s="160"/>
      <c r="I257" s="150">
        <f>N257/L257%</f>
        <v>199280</v>
      </c>
      <c r="J257" s="161"/>
      <c r="K257" s="151"/>
      <c r="L257" s="139">
        <v>50</v>
      </c>
      <c r="M257" s="141"/>
      <c r="N257" s="150">
        <v>99640</v>
      </c>
      <c r="O257" s="151"/>
    </row>
    <row r="258" spans="1:15" ht="12.75" customHeight="1" x14ac:dyDescent="0.2">
      <c r="A258" s="76">
        <v>2</v>
      </c>
      <c r="B258" s="158" t="s">
        <v>391</v>
      </c>
      <c r="C258" s="159"/>
      <c r="D258" s="159"/>
      <c r="E258" s="159"/>
      <c r="F258" s="159"/>
      <c r="G258" s="159"/>
      <c r="H258" s="160"/>
      <c r="I258" s="150">
        <f>N258/L258</f>
        <v>56631.818181818177</v>
      </c>
      <c r="J258" s="161"/>
      <c r="K258" s="151"/>
      <c r="L258" s="139">
        <v>2.2000000000000002</v>
      </c>
      <c r="M258" s="141"/>
      <c r="N258" s="150">
        <v>124590</v>
      </c>
      <c r="O258" s="151"/>
    </row>
    <row r="259" spans="1:15" ht="12.75" customHeight="1" x14ac:dyDescent="0.2">
      <c r="A259" s="76">
        <v>3</v>
      </c>
      <c r="B259" s="158" t="s">
        <v>392</v>
      </c>
      <c r="C259" s="159"/>
      <c r="D259" s="159"/>
      <c r="E259" s="159"/>
      <c r="F259" s="159"/>
      <c r="G259" s="159"/>
      <c r="H259" s="160"/>
      <c r="I259" s="150"/>
      <c r="J259" s="161"/>
      <c r="K259" s="151"/>
      <c r="L259" s="139"/>
      <c r="M259" s="141"/>
      <c r="N259" s="150">
        <v>12000</v>
      </c>
      <c r="O259" s="151"/>
    </row>
    <row r="260" spans="1:15" x14ac:dyDescent="0.2">
      <c r="A260" s="73">
        <v>4</v>
      </c>
      <c r="B260" s="11" t="s">
        <v>393</v>
      </c>
      <c r="H260" s="56"/>
      <c r="I260" s="226"/>
      <c r="J260" s="227"/>
      <c r="K260" s="228"/>
      <c r="L260" s="226"/>
      <c r="M260" s="228"/>
      <c r="N260" s="226">
        <v>0</v>
      </c>
      <c r="O260" s="228"/>
    </row>
    <row r="261" spans="1:15" x14ac:dyDescent="0.2">
      <c r="A261" s="76"/>
      <c r="B261" s="134" t="s">
        <v>15</v>
      </c>
      <c r="C261" s="134"/>
      <c r="D261" s="134"/>
      <c r="E261" s="134"/>
      <c r="F261" s="134"/>
      <c r="G261" s="134"/>
      <c r="H261" s="134"/>
      <c r="I261" s="138">
        <f>SUM(I257:I259)</f>
        <v>255911.81818181818</v>
      </c>
      <c r="J261" s="138"/>
      <c r="K261" s="138"/>
      <c r="L261" s="134" t="s">
        <v>16</v>
      </c>
      <c r="M261" s="134"/>
      <c r="N261" s="136">
        <f>N257+N258+N259+N260</f>
        <v>236230</v>
      </c>
      <c r="O261" s="136"/>
    </row>
    <row r="262" spans="1:15" ht="15" customHeight="1" x14ac:dyDescent="0.2">
      <c r="A262" s="12"/>
      <c r="H262" s="56"/>
      <c r="I262" s="56"/>
      <c r="M262" s="114"/>
    </row>
    <row r="263" spans="1:15" x14ac:dyDescent="0.2">
      <c r="A263" s="12"/>
      <c r="H263" s="56"/>
      <c r="I263" s="56"/>
      <c r="M263" s="114"/>
    </row>
    <row r="264" spans="1:15" x14ac:dyDescent="0.2">
      <c r="A264" s="145" t="s">
        <v>196</v>
      </c>
      <c r="B264" s="145"/>
      <c r="C264" s="145"/>
      <c r="D264" s="145"/>
      <c r="E264" s="145"/>
      <c r="F264" s="145"/>
      <c r="G264" s="145"/>
      <c r="H264" s="145"/>
      <c r="I264" s="145"/>
      <c r="J264" s="145"/>
      <c r="K264" s="145"/>
      <c r="L264" s="145"/>
      <c r="M264" s="145"/>
      <c r="N264" s="145"/>
      <c r="O264" s="145"/>
    </row>
    <row r="265" spans="1:15" x14ac:dyDescent="0.2">
      <c r="A265" s="146" t="s">
        <v>1</v>
      </c>
      <c r="B265" s="146"/>
      <c r="C265" s="146"/>
      <c r="D265" s="146"/>
      <c r="E265" s="146"/>
      <c r="F265" s="146"/>
      <c r="G265" s="146"/>
      <c r="H265" s="146"/>
      <c r="I265" s="146"/>
      <c r="J265" s="146"/>
      <c r="K265" s="146"/>
      <c r="L265" s="146"/>
      <c r="M265" s="146"/>
      <c r="N265" s="146"/>
      <c r="O265" s="146"/>
    </row>
    <row r="266" spans="1:15" x14ac:dyDescent="0.2">
      <c r="A266" s="146" t="s">
        <v>2</v>
      </c>
      <c r="B266" s="146"/>
      <c r="C266" s="146"/>
      <c r="D266" s="146"/>
      <c r="E266" s="146"/>
      <c r="F266" s="146"/>
      <c r="G266" s="146"/>
      <c r="H266" s="146"/>
      <c r="I266" s="146"/>
      <c r="J266" s="146"/>
      <c r="K266" s="146"/>
      <c r="L266" s="146"/>
      <c r="M266" s="146"/>
      <c r="N266" s="146"/>
      <c r="O266" s="146"/>
    </row>
    <row r="267" spans="1:15" ht="11.25" customHeight="1" x14ac:dyDescent="0.2">
      <c r="A267" s="76" t="s">
        <v>4</v>
      </c>
      <c r="B267" s="134" t="s">
        <v>43</v>
      </c>
      <c r="C267" s="134"/>
      <c r="D267" s="134"/>
      <c r="E267" s="134"/>
      <c r="F267" s="134"/>
      <c r="G267" s="134"/>
      <c r="H267" s="134"/>
      <c r="I267" s="134" t="s">
        <v>44</v>
      </c>
      <c r="J267" s="134"/>
      <c r="K267" s="134"/>
      <c r="L267" s="134" t="s">
        <v>45</v>
      </c>
      <c r="M267" s="134"/>
      <c r="N267" s="134" t="s">
        <v>308</v>
      </c>
      <c r="O267" s="134"/>
    </row>
    <row r="268" spans="1:15" ht="12.75" customHeight="1" x14ac:dyDescent="0.2">
      <c r="A268" s="76">
        <v>1</v>
      </c>
      <c r="B268" s="134">
        <v>2</v>
      </c>
      <c r="C268" s="134"/>
      <c r="D268" s="134"/>
      <c r="E268" s="134"/>
      <c r="F268" s="134"/>
      <c r="G268" s="134"/>
      <c r="H268" s="134"/>
      <c r="I268" s="134">
        <v>3</v>
      </c>
      <c r="J268" s="134"/>
      <c r="K268" s="134"/>
      <c r="L268" s="134">
        <v>4</v>
      </c>
      <c r="M268" s="134"/>
      <c r="N268" s="134">
        <v>5</v>
      </c>
      <c r="O268" s="134"/>
    </row>
    <row r="269" spans="1:15" ht="11.25" customHeight="1" x14ac:dyDescent="0.2">
      <c r="A269" s="76"/>
      <c r="B269" s="134" t="s">
        <v>15</v>
      </c>
      <c r="C269" s="134"/>
      <c r="D269" s="134"/>
      <c r="E269" s="134"/>
      <c r="F269" s="134"/>
      <c r="G269" s="134"/>
      <c r="H269" s="134"/>
      <c r="I269" s="134" t="s">
        <v>16</v>
      </c>
      <c r="J269" s="134"/>
      <c r="K269" s="134"/>
      <c r="L269" s="134" t="s">
        <v>16</v>
      </c>
      <c r="M269" s="134"/>
      <c r="N269" s="138"/>
      <c r="O269" s="138"/>
    </row>
    <row r="270" spans="1:15" x14ac:dyDescent="0.2">
      <c r="A270" s="12"/>
      <c r="H270" s="56"/>
      <c r="I270" s="56"/>
      <c r="M270" s="114"/>
    </row>
    <row r="271" spans="1:15" x14ac:dyDescent="0.2">
      <c r="A271" s="145" t="s">
        <v>48</v>
      </c>
      <c r="B271" s="145"/>
      <c r="C271" s="145"/>
      <c r="D271" s="145"/>
      <c r="E271" s="145"/>
      <c r="F271" s="145"/>
      <c r="G271" s="145"/>
      <c r="H271" s="145"/>
      <c r="I271" s="145"/>
      <c r="J271" s="145"/>
      <c r="K271" s="145"/>
      <c r="L271" s="145"/>
      <c r="M271" s="145"/>
      <c r="N271" s="145"/>
      <c r="O271" s="145"/>
    </row>
    <row r="272" spans="1:15" ht="17.25" customHeight="1" x14ac:dyDescent="0.2">
      <c r="A272" s="146" t="s">
        <v>366</v>
      </c>
      <c r="B272" s="146"/>
      <c r="C272" s="146"/>
      <c r="D272" s="146"/>
      <c r="E272" s="146"/>
      <c r="F272" s="146"/>
      <c r="G272" s="146"/>
      <c r="H272" s="146"/>
      <c r="I272" s="146"/>
      <c r="J272" s="146"/>
      <c r="K272" s="146"/>
      <c r="L272" s="146"/>
      <c r="M272" s="146"/>
      <c r="N272" s="146"/>
      <c r="O272" s="146"/>
    </row>
    <row r="273" spans="1:15" x14ac:dyDescent="0.2">
      <c r="A273" s="146" t="s">
        <v>365</v>
      </c>
      <c r="B273" s="146"/>
      <c r="C273" s="146"/>
      <c r="D273" s="146"/>
      <c r="E273" s="146"/>
      <c r="F273" s="146"/>
      <c r="G273" s="146"/>
      <c r="H273" s="146"/>
      <c r="I273" s="146"/>
      <c r="J273" s="146"/>
      <c r="K273" s="146"/>
      <c r="L273" s="146"/>
      <c r="M273" s="146"/>
      <c r="N273" s="146"/>
      <c r="O273" s="146"/>
    </row>
    <row r="274" spans="1:15" x14ac:dyDescent="0.2">
      <c r="A274" s="145" t="s">
        <v>49</v>
      </c>
      <c r="B274" s="145"/>
      <c r="C274" s="145"/>
      <c r="D274" s="145"/>
      <c r="E274" s="145"/>
      <c r="F274" s="145"/>
      <c r="G274" s="145"/>
      <c r="H274" s="145"/>
      <c r="I274" s="145"/>
      <c r="J274" s="145"/>
      <c r="K274" s="145"/>
      <c r="L274" s="145"/>
      <c r="M274" s="145"/>
      <c r="N274" s="145"/>
      <c r="O274" s="145"/>
    </row>
    <row r="275" spans="1:15" ht="22.5" x14ac:dyDescent="0.2">
      <c r="A275" s="76" t="s">
        <v>4</v>
      </c>
      <c r="B275" s="134" t="s">
        <v>17</v>
      </c>
      <c r="C275" s="134"/>
      <c r="D275" s="134"/>
      <c r="E275" s="134"/>
      <c r="F275" s="134"/>
      <c r="G275" s="134"/>
      <c r="H275" s="134"/>
      <c r="I275" s="134" t="s">
        <v>50</v>
      </c>
      <c r="J275" s="134"/>
      <c r="K275" s="76" t="s">
        <v>51</v>
      </c>
      <c r="L275" s="134" t="s">
        <v>52</v>
      </c>
      <c r="M275" s="134"/>
      <c r="N275" s="147" t="s">
        <v>275</v>
      </c>
      <c r="O275" s="147"/>
    </row>
    <row r="276" spans="1:15" x14ac:dyDescent="0.2">
      <c r="A276" s="76">
        <v>1</v>
      </c>
      <c r="B276" s="134">
        <v>2</v>
      </c>
      <c r="C276" s="134"/>
      <c r="D276" s="134"/>
      <c r="E276" s="134"/>
      <c r="F276" s="134"/>
      <c r="G276" s="134"/>
      <c r="H276" s="134"/>
      <c r="I276" s="134">
        <v>3</v>
      </c>
      <c r="J276" s="134"/>
      <c r="K276" s="76">
        <v>4</v>
      </c>
      <c r="L276" s="134">
        <v>5</v>
      </c>
      <c r="M276" s="134"/>
      <c r="N276" s="134">
        <v>6</v>
      </c>
      <c r="O276" s="134"/>
    </row>
    <row r="277" spans="1:15" ht="12.75" customHeight="1" x14ac:dyDescent="0.2">
      <c r="A277" s="76">
        <v>1</v>
      </c>
      <c r="B277" s="158" t="s">
        <v>141</v>
      </c>
      <c r="C277" s="159"/>
      <c r="D277" s="159"/>
      <c r="E277" s="159"/>
      <c r="F277" s="159"/>
      <c r="G277" s="159"/>
      <c r="H277" s="160"/>
      <c r="I277" s="139">
        <v>3</v>
      </c>
      <c r="J277" s="141"/>
      <c r="K277" s="76">
        <v>12</v>
      </c>
      <c r="L277" s="150">
        <f>N277/I277/K277</f>
        <v>125</v>
      </c>
      <c r="M277" s="151"/>
      <c r="N277" s="150">
        <v>4500</v>
      </c>
      <c r="O277" s="151"/>
    </row>
    <row r="278" spans="1:15" x14ac:dyDescent="0.2">
      <c r="A278" s="76">
        <v>2</v>
      </c>
      <c r="B278" s="158" t="s">
        <v>293</v>
      </c>
      <c r="C278" s="159"/>
      <c r="D278" s="159"/>
      <c r="E278" s="159"/>
      <c r="F278" s="159"/>
      <c r="G278" s="159"/>
      <c r="H278" s="160"/>
      <c r="I278" s="139">
        <v>2</v>
      </c>
      <c r="J278" s="141"/>
      <c r="K278" s="76">
        <v>12</v>
      </c>
      <c r="L278" s="150">
        <f>N278/I278/K278</f>
        <v>2595.8333333333335</v>
      </c>
      <c r="M278" s="151"/>
      <c r="N278" s="150">
        <v>62300</v>
      </c>
      <c r="O278" s="151"/>
    </row>
    <row r="279" spans="1:15" ht="11.25" customHeight="1" x14ac:dyDescent="0.2">
      <c r="A279" s="76"/>
      <c r="B279" s="134" t="s">
        <v>15</v>
      </c>
      <c r="C279" s="134"/>
      <c r="D279" s="134"/>
      <c r="E279" s="134"/>
      <c r="F279" s="134"/>
      <c r="G279" s="134"/>
      <c r="H279" s="134"/>
      <c r="I279" s="134" t="s">
        <v>16</v>
      </c>
      <c r="J279" s="134"/>
      <c r="K279" s="76" t="s">
        <v>16</v>
      </c>
      <c r="L279" s="134" t="s">
        <v>16</v>
      </c>
      <c r="M279" s="134"/>
      <c r="N279" s="136">
        <f>SUM(N277:N278)</f>
        <v>66800</v>
      </c>
      <c r="O279" s="136"/>
    </row>
    <row r="280" spans="1:15" x14ac:dyDescent="0.2">
      <c r="A280" s="13"/>
      <c r="B280" s="13"/>
      <c r="C280" s="13"/>
      <c r="D280" s="13"/>
      <c r="E280" s="13"/>
      <c r="F280" s="13"/>
      <c r="G280" s="13"/>
      <c r="H280" s="115"/>
      <c r="I280" s="115"/>
      <c r="J280" s="13"/>
      <c r="K280" s="13"/>
      <c r="L280" s="13"/>
      <c r="M280" s="13"/>
      <c r="N280" s="13"/>
      <c r="O280" s="13"/>
    </row>
    <row r="281" spans="1:15" x14ac:dyDescent="0.2">
      <c r="A281" s="145" t="s">
        <v>53</v>
      </c>
      <c r="B281" s="145"/>
      <c r="C281" s="145"/>
      <c r="D281" s="145"/>
      <c r="E281" s="145"/>
      <c r="F281" s="145"/>
      <c r="G281" s="145"/>
      <c r="H281" s="145"/>
      <c r="I281" s="145"/>
      <c r="J281" s="145"/>
      <c r="K281" s="145"/>
      <c r="L281" s="145"/>
      <c r="M281" s="145"/>
      <c r="N281" s="145"/>
      <c r="O281" s="145"/>
    </row>
    <row r="282" spans="1:15" x14ac:dyDescent="0.2">
      <c r="A282" s="76" t="s">
        <v>4</v>
      </c>
      <c r="B282" s="134" t="s">
        <v>17</v>
      </c>
      <c r="C282" s="134"/>
      <c r="D282" s="134"/>
      <c r="E282" s="134"/>
      <c r="F282" s="134"/>
      <c r="G282" s="134"/>
      <c r="H282" s="134"/>
      <c r="I282" s="134" t="s">
        <v>54</v>
      </c>
      <c r="J282" s="134"/>
      <c r="K282" s="134"/>
      <c r="L282" s="134" t="s">
        <v>55</v>
      </c>
      <c r="M282" s="134"/>
      <c r="N282" s="147" t="s">
        <v>280</v>
      </c>
      <c r="O282" s="147"/>
    </row>
    <row r="283" spans="1:15" x14ac:dyDescent="0.2">
      <c r="A283" s="76">
        <v>1</v>
      </c>
      <c r="B283" s="134">
        <v>2</v>
      </c>
      <c r="C283" s="134"/>
      <c r="D283" s="134"/>
      <c r="E283" s="134"/>
      <c r="F283" s="134"/>
      <c r="G283" s="134"/>
      <c r="H283" s="134"/>
      <c r="I283" s="134">
        <v>3</v>
      </c>
      <c r="J283" s="134"/>
      <c r="K283" s="134"/>
      <c r="L283" s="134">
        <v>4</v>
      </c>
      <c r="M283" s="134"/>
      <c r="N283" s="134">
        <v>5</v>
      </c>
      <c r="O283" s="134"/>
    </row>
    <row r="284" spans="1:15" ht="12" customHeight="1" x14ac:dyDescent="0.2">
      <c r="A284" s="76"/>
      <c r="B284" s="134" t="s">
        <v>15</v>
      </c>
      <c r="C284" s="134"/>
      <c r="D284" s="134"/>
      <c r="E284" s="134"/>
      <c r="F284" s="134"/>
      <c r="G284" s="134"/>
      <c r="H284" s="134"/>
      <c r="I284" s="134"/>
      <c r="J284" s="134"/>
      <c r="K284" s="134"/>
      <c r="L284" s="134"/>
      <c r="M284" s="134"/>
      <c r="N284" s="134"/>
      <c r="O284" s="134"/>
    </row>
    <row r="285" spans="1:15" x14ac:dyDescent="0.2">
      <c r="A285" s="13"/>
      <c r="B285" s="13"/>
      <c r="C285" s="13"/>
      <c r="D285" s="13"/>
      <c r="E285" s="13"/>
      <c r="F285" s="13"/>
      <c r="G285" s="13"/>
      <c r="H285" s="115"/>
      <c r="I285" s="115"/>
      <c r="J285" s="13"/>
      <c r="K285" s="13"/>
      <c r="L285" s="13"/>
      <c r="M285" s="13"/>
      <c r="N285" s="13"/>
      <c r="O285" s="13"/>
    </row>
    <row r="286" spans="1:15" x14ac:dyDescent="0.2">
      <c r="A286" s="145" t="s">
        <v>56</v>
      </c>
      <c r="B286" s="145"/>
      <c r="C286" s="145"/>
      <c r="D286" s="145"/>
      <c r="E286" s="145"/>
      <c r="F286" s="145"/>
      <c r="G286" s="145"/>
      <c r="H286" s="145"/>
      <c r="I286" s="145"/>
      <c r="J286" s="145"/>
      <c r="K286" s="145"/>
      <c r="L286" s="145"/>
      <c r="M286" s="145"/>
      <c r="N286" s="145"/>
      <c r="O286" s="145"/>
    </row>
    <row r="287" spans="1:15" ht="33.75" x14ac:dyDescent="0.2">
      <c r="A287" s="76" t="s">
        <v>4</v>
      </c>
      <c r="B287" s="134" t="s">
        <v>43</v>
      </c>
      <c r="C287" s="134"/>
      <c r="D287" s="134"/>
      <c r="E287" s="134"/>
      <c r="F287" s="134"/>
      <c r="G287" s="134"/>
      <c r="H287" s="134"/>
      <c r="I287" s="134" t="s">
        <v>57</v>
      </c>
      <c r="J287" s="134"/>
      <c r="K287" s="76" t="s">
        <v>58</v>
      </c>
      <c r="L287" s="134" t="s">
        <v>59</v>
      </c>
      <c r="M287" s="134"/>
      <c r="N287" s="147" t="s">
        <v>281</v>
      </c>
      <c r="O287" s="147"/>
    </row>
    <row r="288" spans="1:15" x14ac:dyDescent="0.2">
      <c r="A288" s="76">
        <v>1</v>
      </c>
      <c r="B288" s="134">
        <v>2</v>
      </c>
      <c r="C288" s="134"/>
      <c r="D288" s="134"/>
      <c r="E288" s="134"/>
      <c r="F288" s="134"/>
      <c r="G288" s="134"/>
      <c r="H288" s="134"/>
      <c r="I288" s="134">
        <v>4</v>
      </c>
      <c r="J288" s="134"/>
      <c r="K288" s="76">
        <v>5</v>
      </c>
      <c r="L288" s="134">
        <v>6</v>
      </c>
      <c r="M288" s="134"/>
      <c r="N288" s="134">
        <v>6</v>
      </c>
      <c r="O288" s="134"/>
    </row>
    <row r="289" spans="1:15" s="10" customFormat="1" ht="33.75" customHeight="1" x14ac:dyDescent="0.25">
      <c r="A289" s="76">
        <v>1</v>
      </c>
      <c r="B289" s="155" t="s">
        <v>143</v>
      </c>
      <c r="C289" s="156"/>
      <c r="D289" s="156"/>
      <c r="E289" s="156"/>
      <c r="F289" s="156"/>
      <c r="G289" s="156"/>
      <c r="H289" s="157"/>
      <c r="I289" s="234">
        <f>N289/K289</f>
        <v>0</v>
      </c>
      <c r="J289" s="235"/>
      <c r="K289" s="76">
        <v>1591.68</v>
      </c>
      <c r="L289" s="139"/>
      <c r="M289" s="141"/>
      <c r="N289" s="229"/>
      <c r="O289" s="230"/>
    </row>
    <row r="290" spans="1:15" ht="11.25" customHeight="1" x14ac:dyDescent="0.2">
      <c r="A290" s="76">
        <v>2</v>
      </c>
      <c r="B290" s="231" t="s">
        <v>394</v>
      </c>
      <c r="C290" s="232"/>
      <c r="D290" s="232"/>
      <c r="E290" s="232"/>
      <c r="F290" s="232"/>
      <c r="G290" s="232"/>
      <c r="H290" s="233"/>
      <c r="I290" s="234">
        <f>N290/K290</f>
        <v>184.74374255065553</v>
      </c>
      <c r="J290" s="235"/>
      <c r="K290" s="76">
        <v>16.78</v>
      </c>
      <c r="L290" s="139"/>
      <c r="M290" s="141"/>
      <c r="N290" s="229">
        <v>3100</v>
      </c>
      <c r="O290" s="230"/>
    </row>
    <row r="291" spans="1:15" x14ac:dyDescent="0.2">
      <c r="A291" s="76">
        <v>3</v>
      </c>
      <c r="B291" s="231" t="s">
        <v>147</v>
      </c>
      <c r="C291" s="232"/>
      <c r="D291" s="232"/>
      <c r="E291" s="232"/>
      <c r="F291" s="232"/>
      <c r="G291" s="232"/>
      <c r="H291" s="233"/>
      <c r="I291" s="234">
        <f t="shared" ref="I291:I292" si="23">N291/K291</f>
        <v>46951.612903225803</v>
      </c>
      <c r="J291" s="235"/>
      <c r="K291" s="76">
        <v>6.2</v>
      </c>
      <c r="L291" s="139"/>
      <c r="M291" s="141"/>
      <c r="N291" s="229">
        <v>291100</v>
      </c>
      <c r="O291" s="230"/>
    </row>
    <row r="292" spans="1:15" ht="11.25" customHeight="1" x14ac:dyDescent="0.2">
      <c r="A292" s="76">
        <v>4</v>
      </c>
      <c r="B292" s="231" t="s">
        <v>149</v>
      </c>
      <c r="C292" s="232"/>
      <c r="D292" s="232"/>
      <c r="E292" s="232"/>
      <c r="F292" s="232"/>
      <c r="G292" s="232"/>
      <c r="H292" s="233"/>
      <c r="I292" s="234">
        <f t="shared" si="23"/>
        <v>39622.950819672136</v>
      </c>
      <c r="J292" s="235"/>
      <c r="K292" s="76">
        <v>6.1</v>
      </c>
      <c r="L292" s="139"/>
      <c r="M292" s="141"/>
      <c r="N292" s="229">
        <v>241700</v>
      </c>
      <c r="O292" s="230"/>
    </row>
    <row r="293" spans="1:15" ht="9.75" customHeight="1" x14ac:dyDescent="0.2">
      <c r="A293" s="76">
        <v>5</v>
      </c>
      <c r="B293" s="231" t="s">
        <v>151</v>
      </c>
      <c r="C293" s="232"/>
      <c r="D293" s="232"/>
      <c r="E293" s="232"/>
      <c r="F293" s="232"/>
      <c r="G293" s="232"/>
      <c r="H293" s="233"/>
      <c r="I293" s="234"/>
      <c r="J293" s="235"/>
      <c r="K293" s="76"/>
      <c r="L293" s="139"/>
      <c r="M293" s="141"/>
      <c r="N293" s="229">
        <v>0</v>
      </c>
      <c r="O293" s="230"/>
    </row>
    <row r="294" spans="1:15" x14ac:dyDescent="0.2">
      <c r="A294" s="76">
        <v>6</v>
      </c>
      <c r="B294" s="95" t="s">
        <v>410</v>
      </c>
      <c r="C294" s="96"/>
      <c r="D294" s="96"/>
      <c r="E294" s="96"/>
      <c r="F294" s="96"/>
      <c r="G294" s="96"/>
      <c r="H294" s="97"/>
      <c r="I294" s="234">
        <f t="shared" ref="I294" si="24">N294/K294</f>
        <v>24.251719023864094</v>
      </c>
      <c r="J294" s="235"/>
      <c r="K294" s="76">
        <v>593.36</v>
      </c>
      <c r="L294" s="78"/>
      <c r="M294" s="80"/>
      <c r="N294" s="229">
        <v>14390</v>
      </c>
      <c r="O294" s="230"/>
    </row>
    <row r="295" spans="1:15" x14ac:dyDescent="0.2">
      <c r="A295" s="76"/>
      <c r="B295" s="134" t="s">
        <v>15</v>
      </c>
      <c r="C295" s="134"/>
      <c r="D295" s="134"/>
      <c r="E295" s="134"/>
      <c r="F295" s="134"/>
      <c r="G295" s="134"/>
      <c r="H295" s="134"/>
      <c r="I295" s="134" t="s">
        <v>16</v>
      </c>
      <c r="J295" s="134"/>
      <c r="K295" s="76" t="s">
        <v>16</v>
      </c>
      <c r="L295" s="134" t="s">
        <v>16</v>
      </c>
      <c r="M295" s="134"/>
      <c r="N295" s="136">
        <f>SUM(N290:N294)</f>
        <v>550290</v>
      </c>
      <c r="O295" s="136"/>
    </row>
    <row r="296" spans="1:15" ht="12.75" customHeight="1" x14ac:dyDescent="0.2">
      <c r="A296" s="12"/>
      <c r="H296" s="56"/>
      <c r="I296" s="56"/>
      <c r="M296" s="114"/>
    </row>
    <row r="297" spans="1:15" x14ac:dyDescent="0.2">
      <c r="A297" s="145" t="s">
        <v>60</v>
      </c>
      <c r="B297" s="145"/>
      <c r="C297" s="145"/>
      <c r="D297" s="145"/>
      <c r="E297" s="145"/>
      <c r="F297" s="145"/>
      <c r="G297" s="145"/>
      <c r="H297" s="145"/>
      <c r="I297" s="145"/>
      <c r="J297" s="145"/>
      <c r="K297" s="145"/>
      <c r="L297" s="145"/>
      <c r="M297" s="145"/>
      <c r="N297" s="145"/>
      <c r="O297" s="145"/>
    </row>
    <row r="298" spans="1:15" ht="15" customHeight="1" x14ac:dyDescent="0.2">
      <c r="A298" s="76" t="s">
        <v>4</v>
      </c>
      <c r="B298" s="134" t="s">
        <v>43</v>
      </c>
      <c r="C298" s="134"/>
      <c r="D298" s="134"/>
      <c r="E298" s="134"/>
      <c r="F298" s="134"/>
      <c r="G298" s="134"/>
      <c r="H298" s="134"/>
      <c r="I298" s="134" t="s">
        <v>61</v>
      </c>
      <c r="J298" s="134"/>
      <c r="K298" s="134" t="s">
        <v>62</v>
      </c>
      <c r="L298" s="134"/>
      <c r="M298" s="134" t="s">
        <v>63</v>
      </c>
      <c r="N298" s="134"/>
      <c r="O298" s="134"/>
    </row>
    <row r="299" spans="1:15" x14ac:dyDescent="0.2">
      <c r="A299" s="76"/>
      <c r="B299" s="134"/>
      <c r="C299" s="134"/>
      <c r="D299" s="134"/>
      <c r="E299" s="134"/>
      <c r="F299" s="134"/>
      <c r="G299" s="134"/>
      <c r="H299" s="134"/>
      <c r="I299" s="134">
        <v>0</v>
      </c>
      <c r="J299" s="134"/>
      <c r="K299" s="134">
        <v>0</v>
      </c>
      <c r="L299" s="134"/>
      <c r="M299" s="134">
        <v>0</v>
      </c>
      <c r="N299" s="134"/>
      <c r="O299" s="134"/>
    </row>
    <row r="300" spans="1:15" x14ac:dyDescent="0.2">
      <c r="A300" s="76"/>
      <c r="B300" s="134" t="s">
        <v>15</v>
      </c>
      <c r="C300" s="134"/>
      <c r="D300" s="134"/>
      <c r="E300" s="134"/>
      <c r="F300" s="134"/>
      <c r="G300" s="134"/>
      <c r="H300" s="134"/>
      <c r="I300" s="134" t="s">
        <v>16</v>
      </c>
      <c r="J300" s="134"/>
      <c r="K300" s="134" t="s">
        <v>16</v>
      </c>
      <c r="L300" s="134"/>
      <c r="M300" s="164">
        <f>M299</f>
        <v>0</v>
      </c>
      <c r="N300" s="164"/>
      <c r="O300" s="164"/>
    </row>
    <row r="301" spans="1:15" x14ac:dyDescent="0.2">
      <c r="A301" s="12"/>
      <c r="H301" s="56"/>
      <c r="I301" s="56"/>
      <c r="M301" s="114"/>
    </row>
    <row r="302" spans="1:15" x14ac:dyDescent="0.2">
      <c r="A302" s="145" t="s">
        <v>197</v>
      </c>
      <c r="B302" s="145"/>
      <c r="C302" s="145"/>
      <c r="D302" s="145"/>
      <c r="E302" s="145"/>
      <c r="F302" s="145"/>
      <c r="G302" s="145"/>
      <c r="H302" s="145"/>
      <c r="I302" s="145"/>
      <c r="J302" s="145"/>
      <c r="K302" s="145"/>
      <c r="L302" s="145"/>
      <c r="M302" s="145"/>
      <c r="N302" s="145"/>
      <c r="O302" s="145"/>
    </row>
    <row r="303" spans="1:15" ht="15" customHeight="1" x14ac:dyDescent="0.2">
      <c r="A303" s="76" t="s">
        <v>4</v>
      </c>
      <c r="B303" s="134" t="s">
        <v>17</v>
      </c>
      <c r="C303" s="134"/>
      <c r="D303" s="134"/>
      <c r="E303" s="134"/>
      <c r="F303" s="134"/>
      <c r="G303" s="134"/>
      <c r="H303" s="134"/>
      <c r="I303" s="134" t="s">
        <v>64</v>
      </c>
      <c r="J303" s="134"/>
      <c r="K303" s="134"/>
      <c r="L303" s="134" t="s">
        <v>65</v>
      </c>
      <c r="M303" s="134"/>
      <c r="N303" s="134" t="s">
        <v>66</v>
      </c>
      <c r="O303" s="134"/>
    </row>
    <row r="304" spans="1:15" ht="15" customHeight="1" x14ac:dyDescent="0.2">
      <c r="A304" s="76">
        <v>1</v>
      </c>
      <c r="B304" s="134">
        <v>2</v>
      </c>
      <c r="C304" s="134"/>
      <c r="D304" s="134"/>
      <c r="E304" s="134"/>
      <c r="F304" s="134"/>
      <c r="G304" s="134"/>
      <c r="H304" s="134"/>
      <c r="I304" s="134">
        <v>3</v>
      </c>
      <c r="J304" s="134"/>
      <c r="K304" s="134"/>
      <c r="L304" s="134">
        <v>4</v>
      </c>
      <c r="M304" s="134"/>
      <c r="N304" s="134">
        <v>5</v>
      </c>
      <c r="O304" s="134"/>
    </row>
    <row r="305" spans="1:15" ht="15" customHeight="1" x14ac:dyDescent="0.2">
      <c r="A305" s="76">
        <v>1</v>
      </c>
      <c r="B305" s="152" t="s">
        <v>294</v>
      </c>
      <c r="C305" s="153"/>
      <c r="D305" s="153"/>
      <c r="E305" s="153"/>
      <c r="F305" s="153"/>
      <c r="G305" s="153"/>
      <c r="H305" s="154"/>
      <c r="I305" s="148" t="s">
        <v>305</v>
      </c>
      <c r="J305" s="242"/>
      <c r="K305" s="149"/>
      <c r="L305" s="148">
        <v>12</v>
      </c>
      <c r="M305" s="149"/>
      <c r="N305" s="150">
        <v>11700</v>
      </c>
      <c r="O305" s="151"/>
    </row>
    <row r="306" spans="1:15" ht="11.25" customHeight="1" x14ac:dyDescent="0.2">
      <c r="A306" s="76">
        <v>2</v>
      </c>
      <c r="B306" s="152" t="s">
        <v>295</v>
      </c>
      <c r="C306" s="153"/>
      <c r="D306" s="153"/>
      <c r="E306" s="153"/>
      <c r="F306" s="153"/>
      <c r="G306" s="153"/>
      <c r="H306" s="154"/>
      <c r="I306" s="148" t="s">
        <v>306</v>
      </c>
      <c r="J306" s="242"/>
      <c r="K306" s="149"/>
      <c r="L306" s="148">
        <v>2</v>
      </c>
      <c r="M306" s="149"/>
      <c r="N306" s="150">
        <v>1000</v>
      </c>
      <c r="O306" s="151"/>
    </row>
    <row r="307" spans="1:15" ht="15" customHeight="1" x14ac:dyDescent="0.2">
      <c r="A307" s="76">
        <v>3</v>
      </c>
      <c r="B307" s="152" t="s">
        <v>395</v>
      </c>
      <c r="C307" s="153"/>
      <c r="D307" s="153"/>
      <c r="E307" s="153"/>
      <c r="F307" s="153"/>
      <c r="G307" s="153"/>
      <c r="H307" s="154"/>
      <c r="I307" s="148" t="s">
        <v>305</v>
      </c>
      <c r="J307" s="242"/>
      <c r="K307" s="149"/>
      <c r="L307" s="148">
        <v>12</v>
      </c>
      <c r="M307" s="149"/>
      <c r="N307" s="150">
        <f>4510+248695</f>
        <v>253205</v>
      </c>
      <c r="O307" s="151"/>
    </row>
    <row r="308" spans="1:15" ht="15" customHeight="1" x14ac:dyDescent="0.2">
      <c r="A308" s="76">
        <v>4</v>
      </c>
      <c r="B308" s="152" t="s">
        <v>296</v>
      </c>
      <c r="C308" s="153"/>
      <c r="D308" s="153"/>
      <c r="E308" s="153"/>
      <c r="F308" s="153"/>
      <c r="G308" s="153"/>
      <c r="H308" s="154"/>
      <c r="I308" s="148"/>
      <c r="J308" s="242"/>
      <c r="K308" s="149"/>
      <c r="L308" s="148">
        <v>12</v>
      </c>
      <c r="M308" s="149"/>
      <c r="N308" s="150">
        <v>34466</v>
      </c>
      <c r="O308" s="151"/>
    </row>
    <row r="309" spans="1:15" ht="15" customHeight="1" x14ac:dyDescent="0.2">
      <c r="A309" s="76">
        <v>5</v>
      </c>
      <c r="B309" s="152" t="s">
        <v>297</v>
      </c>
      <c r="C309" s="153"/>
      <c r="D309" s="153"/>
      <c r="E309" s="153"/>
      <c r="F309" s="153"/>
      <c r="G309" s="153"/>
      <c r="H309" s="154"/>
      <c r="I309" s="148" t="s">
        <v>307</v>
      </c>
      <c r="J309" s="242"/>
      <c r="K309" s="149"/>
      <c r="L309" s="148">
        <v>1</v>
      </c>
      <c r="M309" s="149"/>
      <c r="N309" s="150">
        <f>5200+105344</f>
        <v>110544</v>
      </c>
      <c r="O309" s="151"/>
    </row>
    <row r="310" spans="1:15" ht="15" customHeight="1" x14ac:dyDescent="0.2">
      <c r="A310" s="76">
        <v>6</v>
      </c>
      <c r="B310" s="152" t="s">
        <v>298</v>
      </c>
      <c r="C310" s="153"/>
      <c r="D310" s="153"/>
      <c r="E310" s="153"/>
      <c r="F310" s="153"/>
      <c r="G310" s="153"/>
      <c r="H310" s="154"/>
      <c r="I310" s="139"/>
      <c r="J310" s="140"/>
      <c r="K310" s="141"/>
      <c r="L310" s="148">
        <v>2</v>
      </c>
      <c r="M310" s="149"/>
      <c r="N310" s="150"/>
      <c r="O310" s="151"/>
    </row>
    <row r="311" spans="1:15" ht="15" customHeight="1" x14ac:dyDescent="0.2">
      <c r="A311" s="76">
        <v>7</v>
      </c>
      <c r="B311" s="152" t="s">
        <v>299</v>
      </c>
      <c r="C311" s="153"/>
      <c r="D311" s="153"/>
      <c r="E311" s="153"/>
      <c r="F311" s="153"/>
      <c r="G311" s="153"/>
      <c r="H311" s="154"/>
      <c r="I311" s="139" t="s">
        <v>396</v>
      </c>
      <c r="J311" s="140"/>
      <c r="K311" s="141"/>
      <c r="L311" s="148">
        <v>2</v>
      </c>
      <c r="M311" s="149"/>
      <c r="N311" s="150">
        <v>58300</v>
      </c>
      <c r="O311" s="151"/>
    </row>
    <row r="312" spans="1:15" ht="15" customHeight="1" x14ac:dyDescent="0.2">
      <c r="A312" s="76">
        <v>8</v>
      </c>
      <c r="B312" s="152" t="s">
        <v>300</v>
      </c>
      <c r="C312" s="153"/>
      <c r="D312" s="153"/>
      <c r="E312" s="153"/>
      <c r="F312" s="153"/>
      <c r="G312" s="153"/>
      <c r="H312" s="154"/>
      <c r="I312" s="139"/>
      <c r="J312" s="140"/>
      <c r="K312" s="141"/>
      <c r="L312" s="148">
        <v>2</v>
      </c>
      <c r="M312" s="149"/>
      <c r="N312" s="150"/>
      <c r="O312" s="151"/>
    </row>
    <row r="313" spans="1:15" ht="15" customHeight="1" x14ac:dyDescent="0.2">
      <c r="A313" s="76">
        <v>9</v>
      </c>
      <c r="B313" s="152" t="s">
        <v>301</v>
      </c>
      <c r="C313" s="153"/>
      <c r="D313" s="153"/>
      <c r="E313" s="153"/>
      <c r="F313" s="153"/>
      <c r="G313" s="153"/>
      <c r="H313" s="154"/>
      <c r="I313" s="139"/>
      <c r="J313" s="140"/>
      <c r="K313" s="141"/>
      <c r="L313" s="148">
        <v>2</v>
      </c>
      <c r="M313" s="149"/>
      <c r="N313" s="150"/>
      <c r="O313" s="151"/>
    </row>
    <row r="314" spans="1:15" ht="15" customHeight="1" x14ac:dyDescent="0.2">
      <c r="A314" s="76">
        <v>8</v>
      </c>
      <c r="B314" s="152" t="s">
        <v>341</v>
      </c>
      <c r="C314" s="153"/>
      <c r="D314" s="153"/>
      <c r="E314" s="153"/>
      <c r="F314" s="153"/>
      <c r="G314" s="153"/>
      <c r="H314" s="154"/>
      <c r="I314" s="139"/>
      <c r="J314" s="140"/>
      <c r="K314" s="141"/>
      <c r="L314" s="148">
        <v>2</v>
      </c>
      <c r="M314" s="149"/>
      <c r="N314" s="150"/>
      <c r="O314" s="151"/>
    </row>
    <row r="315" spans="1:15" ht="15" customHeight="1" x14ac:dyDescent="0.2">
      <c r="A315" s="76">
        <v>9</v>
      </c>
      <c r="B315" s="152" t="s">
        <v>342</v>
      </c>
      <c r="C315" s="153"/>
      <c r="D315" s="153"/>
      <c r="E315" s="153"/>
      <c r="F315" s="153"/>
      <c r="G315" s="153"/>
      <c r="H315" s="154"/>
      <c r="I315" s="139"/>
      <c r="J315" s="140"/>
      <c r="K315" s="141"/>
      <c r="L315" s="148">
        <v>2</v>
      </c>
      <c r="M315" s="149"/>
      <c r="N315" s="150"/>
      <c r="O315" s="151"/>
    </row>
    <row r="316" spans="1:15" ht="15" customHeight="1" x14ac:dyDescent="0.2">
      <c r="A316" s="76">
        <v>10</v>
      </c>
      <c r="B316" s="152" t="s">
        <v>302</v>
      </c>
      <c r="C316" s="153"/>
      <c r="D316" s="153"/>
      <c r="E316" s="153"/>
      <c r="F316" s="153"/>
      <c r="G316" s="153"/>
      <c r="H316" s="154"/>
      <c r="I316" s="139"/>
      <c r="J316" s="140"/>
      <c r="K316" s="141"/>
      <c r="L316" s="148">
        <v>2</v>
      </c>
      <c r="M316" s="149"/>
      <c r="N316" s="150"/>
      <c r="O316" s="151"/>
    </row>
    <row r="317" spans="1:15" ht="14.25" customHeight="1" x14ac:dyDescent="0.2">
      <c r="A317" s="76">
        <v>11</v>
      </c>
      <c r="B317" s="152" t="s">
        <v>303</v>
      </c>
      <c r="C317" s="153"/>
      <c r="D317" s="153"/>
      <c r="E317" s="153"/>
      <c r="F317" s="153"/>
      <c r="G317" s="153"/>
      <c r="H317" s="154"/>
      <c r="I317" s="139" t="s">
        <v>396</v>
      </c>
      <c r="J317" s="140"/>
      <c r="K317" s="141"/>
      <c r="L317" s="148">
        <v>12</v>
      </c>
      <c r="M317" s="149"/>
      <c r="N317" s="150">
        <v>195464</v>
      </c>
      <c r="O317" s="151"/>
    </row>
    <row r="318" spans="1:15" ht="14.25" customHeight="1" x14ac:dyDescent="0.2">
      <c r="A318" s="76">
        <v>12</v>
      </c>
      <c r="B318" s="152" t="s">
        <v>304</v>
      </c>
      <c r="C318" s="153"/>
      <c r="D318" s="153"/>
      <c r="E318" s="153"/>
      <c r="F318" s="153"/>
      <c r="G318" s="153"/>
      <c r="H318" s="154"/>
      <c r="I318" s="139" t="s">
        <v>396</v>
      </c>
      <c r="J318" s="140"/>
      <c r="K318" s="141"/>
      <c r="L318" s="148">
        <v>9</v>
      </c>
      <c r="M318" s="149"/>
      <c r="N318" s="150">
        <v>140330</v>
      </c>
      <c r="O318" s="151"/>
    </row>
    <row r="319" spans="1:15" x14ac:dyDescent="0.2">
      <c r="A319" s="76"/>
      <c r="B319" s="134" t="s">
        <v>15</v>
      </c>
      <c r="C319" s="134"/>
      <c r="D319" s="134"/>
      <c r="E319" s="134"/>
      <c r="F319" s="134"/>
      <c r="G319" s="134"/>
      <c r="H319" s="134"/>
      <c r="I319" s="134" t="s">
        <v>16</v>
      </c>
      <c r="J319" s="134"/>
      <c r="K319" s="134"/>
      <c r="L319" s="134" t="s">
        <v>16</v>
      </c>
      <c r="M319" s="134"/>
      <c r="N319" s="136">
        <f>SUM(N305:N318)</f>
        <v>805009</v>
      </c>
      <c r="O319" s="136"/>
    </row>
    <row r="320" spans="1:15" x14ac:dyDescent="0.2">
      <c r="A320" s="12"/>
      <c r="H320" s="56"/>
      <c r="I320" s="56"/>
      <c r="M320" s="114"/>
    </row>
    <row r="321" spans="1:15" x14ac:dyDescent="0.2">
      <c r="A321" s="145" t="s">
        <v>67</v>
      </c>
      <c r="B321" s="145"/>
      <c r="C321" s="145"/>
      <c r="D321" s="145"/>
      <c r="E321" s="145"/>
      <c r="F321" s="145"/>
      <c r="G321" s="145"/>
      <c r="H321" s="145"/>
      <c r="I321" s="145"/>
      <c r="J321" s="145"/>
      <c r="K321" s="145"/>
      <c r="L321" s="145"/>
      <c r="M321" s="145"/>
      <c r="N321" s="145"/>
      <c r="O321" s="145"/>
    </row>
    <row r="322" spans="1:15" ht="15" customHeight="1" x14ac:dyDescent="0.2">
      <c r="A322" s="76" t="s">
        <v>4</v>
      </c>
      <c r="B322" s="134" t="s">
        <v>17</v>
      </c>
      <c r="C322" s="134"/>
      <c r="D322" s="134"/>
      <c r="E322" s="134"/>
      <c r="F322" s="134"/>
      <c r="G322" s="134"/>
      <c r="H322" s="134"/>
      <c r="I322" s="134" t="s">
        <v>68</v>
      </c>
      <c r="J322" s="134"/>
      <c r="K322" s="134"/>
      <c r="L322" s="134" t="s">
        <v>69</v>
      </c>
      <c r="M322" s="134"/>
      <c r="N322" s="134"/>
      <c r="O322" s="134"/>
    </row>
    <row r="323" spans="1:15" ht="13.5" customHeight="1" x14ac:dyDescent="0.2">
      <c r="A323" s="76">
        <v>1</v>
      </c>
      <c r="B323" s="134">
        <v>2</v>
      </c>
      <c r="C323" s="134"/>
      <c r="D323" s="134"/>
      <c r="E323" s="134"/>
      <c r="F323" s="134"/>
      <c r="G323" s="134"/>
      <c r="H323" s="134"/>
      <c r="I323" s="134">
        <v>3</v>
      </c>
      <c r="J323" s="134"/>
      <c r="K323" s="134"/>
      <c r="L323" s="134">
        <v>4</v>
      </c>
      <c r="M323" s="134"/>
      <c r="N323" s="134"/>
      <c r="O323" s="134"/>
    </row>
    <row r="324" spans="1:15" ht="12.75" customHeight="1" x14ac:dyDescent="0.2">
      <c r="A324" s="76">
        <v>1</v>
      </c>
      <c r="B324" s="152" t="s">
        <v>309</v>
      </c>
      <c r="C324" s="153"/>
      <c r="D324" s="153"/>
      <c r="E324" s="153"/>
      <c r="F324" s="153"/>
      <c r="G324" s="153"/>
      <c r="H324" s="154"/>
      <c r="I324" s="139">
        <v>3</v>
      </c>
      <c r="J324" s="140"/>
      <c r="K324" s="141"/>
      <c r="L324" s="150">
        <v>6400</v>
      </c>
      <c r="M324" s="161"/>
      <c r="N324" s="161"/>
      <c r="O324" s="151"/>
    </row>
    <row r="325" spans="1:15" x14ac:dyDescent="0.2">
      <c r="A325" s="76">
        <v>2</v>
      </c>
      <c r="B325" s="152" t="s">
        <v>310</v>
      </c>
      <c r="C325" s="153"/>
      <c r="D325" s="153"/>
      <c r="E325" s="153"/>
      <c r="F325" s="153"/>
      <c r="G325" s="153"/>
      <c r="H325" s="154"/>
      <c r="I325" s="139">
        <v>1</v>
      </c>
      <c r="J325" s="140"/>
      <c r="K325" s="141"/>
      <c r="L325" s="150">
        <v>25100</v>
      </c>
      <c r="M325" s="161"/>
      <c r="N325" s="161"/>
      <c r="O325" s="151"/>
    </row>
    <row r="326" spans="1:15" ht="15" customHeight="1" x14ac:dyDescent="0.2">
      <c r="A326" s="76">
        <v>3</v>
      </c>
      <c r="B326" s="152" t="s">
        <v>412</v>
      </c>
      <c r="C326" s="153"/>
      <c r="D326" s="153"/>
      <c r="E326" s="153"/>
      <c r="F326" s="153"/>
      <c r="G326" s="153"/>
      <c r="H326" s="154"/>
      <c r="I326" s="139"/>
      <c r="J326" s="140"/>
      <c r="K326" s="141"/>
      <c r="L326" s="170">
        <v>33000</v>
      </c>
      <c r="M326" s="243"/>
      <c r="N326" s="243"/>
      <c r="O326" s="171"/>
    </row>
    <row r="327" spans="1:15" ht="15" customHeight="1" x14ac:dyDescent="0.2">
      <c r="A327" s="76">
        <v>4</v>
      </c>
      <c r="B327" s="152" t="s">
        <v>397</v>
      </c>
      <c r="C327" s="153"/>
      <c r="D327" s="153"/>
      <c r="E327" s="153"/>
      <c r="F327" s="153"/>
      <c r="G327" s="153"/>
      <c r="H327" s="154"/>
      <c r="I327" s="87"/>
      <c r="J327" s="79"/>
      <c r="K327" s="80"/>
      <c r="L327" s="170">
        <v>68027.95</v>
      </c>
      <c r="M327" s="243"/>
      <c r="N327" s="243"/>
      <c r="O327" s="171"/>
    </row>
    <row r="328" spans="1:15" ht="15" customHeight="1" x14ac:dyDescent="0.2">
      <c r="A328" s="76">
        <v>5</v>
      </c>
      <c r="B328" s="152" t="s">
        <v>343</v>
      </c>
      <c r="C328" s="153"/>
      <c r="D328" s="153"/>
      <c r="E328" s="153"/>
      <c r="F328" s="153"/>
      <c r="G328" s="153"/>
      <c r="H328" s="154"/>
      <c r="I328" s="139">
        <v>4</v>
      </c>
      <c r="J328" s="140"/>
      <c r="K328" s="141"/>
      <c r="L328" s="150">
        <v>404300</v>
      </c>
      <c r="M328" s="161"/>
      <c r="N328" s="161"/>
      <c r="O328" s="151"/>
    </row>
    <row r="329" spans="1:15" ht="12" customHeight="1" x14ac:dyDescent="0.2">
      <c r="A329" s="76">
        <v>6</v>
      </c>
      <c r="B329" s="152" t="s">
        <v>344</v>
      </c>
      <c r="C329" s="153"/>
      <c r="D329" s="153"/>
      <c r="E329" s="153"/>
      <c r="F329" s="153"/>
      <c r="G329" s="153"/>
      <c r="H329" s="154"/>
      <c r="I329" s="139">
        <v>4</v>
      </c>
      <c r="J329" s="140"/>
      <c r="K329" s="141"/>
      <c r="L329" s="150">
        <v>284747.43</v>
      </c>
      <c r="M329" s="161"/>
      <c r="N329" s="161"/>
      <c r="O329" s="151"/>
    </row>
    <row r="330" spans="1:15" ht="11.25" customHeight="1" x14ac:dyDescent="0.2">
      <c r="A330" s="76">
        <v>7</v>
      </c>
      <c r="B330" s="152" t="s">
        <v>398</v>
      </c>
      <c r="C330" s="153"/>
      <c r="D330" s="153"/>
      <c r="E330" s="153"/>
      <c r="F330" s="153"/>
      <c r="G330" s="153"/>
      <c r="H330" s="154"/>
      <c r="I330" s="87"/>
      <c r="J330" s="79"/>
      <c r="K330" s="80"/>
      <c r="L330" s="150">
        <v>7026</v>
      </c>
      <c r="M330" s="161"/>
      <c r="N330" s="161"/>
      <c r="O330" s="151"/>
    </row>
    <row r="331" spans="1:15" x14ac:dyDescent="0.2">
      <c r="A331" s="76">
        <v>8</v>
      </c>
      <c r="B331" s="152" t="s">
        <v>399</v>
      </c>
      <c r="C331" s="153"/>
      <c r="D331" s="153"/>
      <c r="E331" s="153"/>
      <c r="F331" s="153"/>
      <c r="G331" s="153"/>
      <c r="H331" s="154"/>
      <c r="I331" s="87"/>
      <c r="J331" s="79"/>
      <c r="K331" s="80"/>
      <c r="L331" s="150">
        <v>1000</v>
      </c>
      <c r="M331" s="161"/>
      <c r="N331" s="161"/>
      <c r="O331" s="151"/>
    </row>
    <row r="332" spans="1:15" x14ac:dyDescent="0.2">
      <c r="A332" s="76"/>
      <c r="B332" s="134" t="s">
        <v>15</v>
      </c>
      <c r="C332" s="134"/>
      <c r="D332" s="134"/>
      <c r="E332" s="134"/>
      <c r="F332" s="134"/>
      <c r="G332" s="134"/>
      <c r="H332" s="134"/>
      <c r="I332" s="134" t="s">
        <v>16</v>
      </c>
      <c r="J332" s="134"/>
      <c r="K332" s="134"/>
      <c r="L332" s="136">
        <f>SUM(L324:L331)</f>
        <v>829601.37999999989</v>
      </c>
      <c r="M332" s="136"/>
      <c r="N332" s="136"/>
      <c r="O332" s="136"/>
    </row>
    <row r="333" spans="1:15" x14ac:dyDescent="0.2">
      <c r="A333" s="12"/>
      <c r="H333" s="56"/>
      <c r="I333" s="56"/>
      <c r="M333" s="114"/>
    </row>
    <row r="334" spans="1:15" ht="11.25" customHeight="1" x14ac:dyDescent="0.2">
      <c r="A334" s="145" t="s">
        <v>198</v>
      </c>
      <c r="B334" s="145"/>
      <c r="C334" s="145"/>
      <c r="D334" s="145"/>
      <c r="E334" s="145"/>
      <c r="F334" s="145"/>
      <c r="G334" s="145"/>
      <c r="H334" s="145"/>
      <c r="I334" s="145"/>
      <c r="J334" s="145"/>
      <c r="K334" s="145"/>
      <c r="L334" s="145"/>
      <c r="M334" s="145"/>
      <c r="N334" s="145"/>
      <c r="O334" s="145"/>
    </row>
    <row r="335" spans="1:15" x14ac:dyDescent="0.2">
      <c r="A335" s="76" t="s">
        <v>4</v>
      </c>
      <c r="B335" s="134" t="s">
        <v>17</v>
      </c>
      <c r="C335" s="134"/>
      <c r="D335" s="134"/>
      <c r="E335" s="134"/>
      <c r="F335" s="134"/>
      <c r="G335" s="134"/>
      <c r="H335" s="134"/>
      <c r="I335" s="60" t="s">
        <v>61</v>
      </c>
      <c r="J335" s="134" t="s">
        <v>70</v>
      </c>
      <c r="K335" s="134"/>
      <c r="L335" s="134"/>
      <c r="M335" s="147" t="s">
        <v>282</v>
      </c>
      <c r="N335" s="147"/>
      <c r="O335" s="147"/>
    </row>
    <row r="336" spans="1:15" ht="11.25" customHeight="1" x14ac:dyDescent="0.2">
      <c r="A336" s="76">
        <v>1</v>
      </c>
      <c r="B336" s="134">
        <v>1</v>
      </c>
      <c r="C336" s="134"/>
      <c r="D336" s="134"/>
      <c r="E336" s="134"/>
      <c r="F336" s="134"/>
      <c r="G336" s="134"/>
      <c r="H336" s="134"/>
      <c r="I336" s="60">
        <v>2</v>
      </c>
      <c r="J336" s="134">
        <v>3</v>
      </c>
      <c r="K336" s="134"/>
      <c r="L336" s="134"/>
      <c r="M336" s="134">
        <v>4</v>
      </c>
      <c r="N336" s="134"/>
      <c r="O336" s="134"/>
    </row>
    <row r="337" spans="1:15" ht="11.25" customHeight="1" x14ac:dyDescent="0.2">
      <c r="A337" s="76">
        <v>1</v>
      </c>
      <c r="B337" s="133" t="s">
        <v>400</v>
      </c>
      <c r="C337" s="133"/>
      <c r="D337" s="133"/>
      <c r="E337" s="133"/>
      <c r="F337" s="133"/>
      <c r="G337" s="133"/>
      <c r="H337" s="133"/>
      <c r="I337" s="60"/>
      <c r="J337" s="134"/>
      <c r="K337" s="134"/>
      <c r="L337" s="134"/>
      <c r="M337" s="138">
        <f>38033+79158</f>
        <v>117191</v>
      </c>
      <c r="N337" s="138"/>
      <c r="O337" s="138"/>
    </row>
    <row r="338" spans="1:15" ht="11.25" customHeight="1" x14ac:dyDescent="0.2">
      <c r="A338" s="76">
        <v>2</v>
      </c>
      <c r="B338" s="244" t="s">
        <v>401</v>
      </c>
      <c r="C338" s="244"/>
      <c r="D338" s="244"/>
      <c r="E338" s="244"/>
      <c r="F338" s="244"/>
      <c r="G338" s="244"/>
      <c r="H338" s="245"/>
      <c r="I338" s="60"/>
      <c r="J338" s="78"/>
      <c r="K338" s="79"/>
      <c r="L338" s="80"/>
      <c r="M338" s="150"/>
      <c r="N338" s="161"/>
      <c r="O338" s="151"/>
    </row>
    <row r="339" spans="1:15" ht="11.25" customHeight="1" x14ac:dyDescent="0.2">
      <c r="A339" s="114">
        <v>3</v>
      </c>
      <c r="B339" s="244" t="s">
        <v>402</v>
      </c>
      <c r="C339" s="244"/>
      <c r="D339" s="244"/>
      <c r="E339" s="244"/>
      <c r="F339" s="244"/>
      <c r="G339" s="244"/>
      <c r="H339" s="245"/>
      <c r="I339" s="116"/>
      <c r="J339" s="226"/>
      <c r="K339" s="227"/>
      <c r="L339" s="228"/>
      <c r="M339" s="246">
        <f>53569.55+46740</f>
        <v>100309.55</v>
      </c>
      <c r="N339" s="247"/>
      <c r="O339" s="248"/>
    </row>
    <row r="340" spans="1:15" ht="11.25" customHeight="1" x14ac:dyDescent="0.2">
      <c r="A340" s="76">
        <v>4</v>
      </c>
      <c r="B340" s="133" t="s">
        <v>311</v>
      </c>
      <c r="C340" s="133"/>
      <c r="D340" s="133"/>
      <c r="E340" s="133"/>
      <c r="F340" s="133"/>
      <c r="G340" s="133"/>
      <c r="H340" s="133"/>
      <c r="I340" s="60"/>
      <c r="J340" s="134"/>
      <c r="K340" s="134"/>
      <c r="L340" s="134"/>
      <c r="M340" s="138">
        <v>151600</v>
      </c>
      <c r="N340" s="138"/>
      <c r="O340" s="138"/>
    </row>
    <row r="341" spans="1:15" ht="17.25" customHeight="1" x14ac:dyDescent="0.2">
      <c r="A341" s="76">
        <v>5</v>
      </c>
      <c r="B341" s="133" t="s">
        <v>403</v>
      </c>
      <c r="C341" s="133"/>
      <c r="D341" s="133"/>
      <c r="E341" s="133"/>
      <c r="F341" s="133"/>
      <c r="G341" s="133"/>
      <c r="H341" s="133"/>
      <c r="I341" s="60"/>
      <c r="J341" s="134"/>
      <c r="K341" s="134"/>
      <c r="L341" s="134"/>
      <c r="M341" s="138">
        <v>80026.75</v>
      </c>
      <c r="N341" s="138"/>
      <c r="O341" s="138"/>
    </row>
    <row r="342" spans="1:15" ht="12.75" customHeight="1" x14ac:dyDescent="0.2">
      <c r="A342" s="76">
        <v>6</v>
      </c>
      <c r="B342" s="133" t="s">
        <v>404</v>
      </c>
      <c r="C342" s="133"/>
      <c r="D342" s="133"/>
      <c r="E342" s="133"/>
      <c r="F342" s="133"/>
      <c r="G342" s="133"/>
      <c r="H342" s="133"/>
      <c r="I342" s="60"/>
      <c r="J342" s="134"/>
      <c r="K342" s="134"/>
      <c r="L342" s="134"/>
      <c r="M342" s="138"/>
      <c r="N342" s="138"/>
      <c r="O342" s="138"/>
    </row>
    <row r="343" spans="1:15" ht="15" customHeight="1" x14ac:dyDescent="0.2">
      <c r="A343" s="76">
        <v>7</v>
      </c>
      <c r="B343" s="133" t="s">
        <v>313</v>
      </c>
      <c r="C343" s="133"/>
      <c r="D343" s="133"/>
      <c r="E343" s="133"/>
      <c r="F343" s="133"/>
      <c r="G343" s="133"/>
      <c r="H343" s="133"/>
      <c r="I343" s="60"/>
      <c r="J343" s="134"/>
      <c r="K343" s="134"/>
      <c r="L343" s="134"/>
      <c r="M343" s="138"/>
      <c r="N343" s="138"/>
      <c r="O343" s="138"/>
    </row>
    <row r="344" spans="1:15" ht="14.25" customHeight="1" x14ac:dyDescent="0.2">
      <c r="A344" s="76">
        <v>8</v>
      </c>
      <c r="B344" s="133" t="s">
        <v>312</v>
      </c>
      <c r="C344" s="133"/>
      <c r="D344" s="133"/>
      <c r="E344" s="133"/>
      <c r="F344" s="133"/>
      <c r="G344" s="133"/>
      <c r="H344" s="133"/>
      <c r="I344" s="60"/>
      <c r="J344" s="134"/>
      <c r="K344" s="134"/>
      <c r="L344" s="134"/>
      <c r="M344" s="138">
        <v>63138.25</v>
      </c>
      <c r="N344" s="138"/>
      <c r="O344" s="138"/>
    </row>
    <row r="345" spans="1:15" ht="12.75" customHeight="1" x14ac:dyDescent="0.2">
      <c r="A345" s="76"/>
      <c r="B345" s="139" t="s">
        <v>15</v>
      </c>
      <c r="C345" s="140"/>
      <c r="D345" s="140"/>
      <c r="E345" s="140"/>
      <c r="F345" s="140"/>
      <c r="G345" s="140"/>
      <c r="H345" s="141"/>
      <c r="I345" s="60"/>
      <c r="J345" s="139"/>
      <c r="K345" s="140"/>
      <c r="L345" s="141"/>
      <c r="M345" s="142">
        <f>SUM(M337:M344)</f>
        <v>512265.55</v>
      </c>
      <c r="N345" s="143"/>
      <c r="O345" s="144"/>
    </row>
    <row r="346" spans="1:15" ht="13.5" customHeight="1" x14ac:dyDescent="0.2">
      <c r="A346" s="76">
        <v>1</v>
      </c>
      <c r="B346" s="133" t="s">
        <v>405</v>
      </c>
      <c r="C346" s="133"/>
      <c r="D346" s="133"/>
      <c r="E346" s="133"/>
      <c r="F346" s="133"/>
      <c r="G346" s="133"/>
      <c r="H346" s="133"/>
      <c r="I346" s="60"/>
      <c r="J346" s="134"/>
      <c r="K346" s="134"/>
      <c r="L346" s="134"/>
      <c r="M346" s="135">
        <v>0</v>
      </c>
      <c r="N346" s="135"/>
      <c r="O346" s="135"/>
    </row>
    <row r="347" spans="1:15" ht="15" customHeight="1" x14ac:dyDescent="0.2">
      <c r="A347" s="76"/>
      <c r="B347" s="134" t="s">
        <v>15</v>
      </c>
      <c r="C347" s="134"/>
      <c r="D347" s="134"/>
      <c r="E347" s="134"/>
      <c r="F347" s="134"/>
      <c r="G347" s="134"/>
      <c r="H347" s="134"/>
      <c r="I347" s="60">
        <f>SUM(I337:I346)</f>
        <v>0</v>
      </c>
      <c r="J347" s="134" t="s">
        <v>16</v>
      </c>
      <c r="K347" s="134"/>
      <c r="L347" s="134"/>
      <c r="M347" s="136">
        <f>O200+O212+N219+N243+N261+N279+N295+M300+N319+L332+M345+M346+N250</f>
        <v>5466257.9499999993</v>
      </c>
      <c r="N347" s="136"/>
      <c r="O347" s="136"/>
    </row>
    <row r="348" spans="1:15" ht="8.25" customHeight="1" x14ac:dyDescent="0.2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</row>
    <row r="349" spans="1:15" ht="8.25" customHeight="1" x14ac:dyDescent="0.2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</row>
    <row r="350" spans="1:15" ht="8.25" customHeight="1" x14ac:dyDescent="0.2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</row>
    <row r="351" spans="1:15" s="122" customFormat="1" ht="12.75" x14ac:dyDescent="0.2">
      <c r="A351" s="119" t="s">
        <v>413</v>
      </c>
      <c r="B351" s="120"/>
      <c r="C351" s="120"/>
      <c r="E351" s="120"/>
      <c r="F351" s="120" t="s">
        <v>414</v>
      </c>
      <c r="G351" s="120"/>
      <c r="H351" s="121"/>
      <c r="N351" s="132"/>
    </row>
    <row r="352" spans="1:15" s="122" customFormat="1" ht="12.75" x14ac:dyDescent="0.2">
      <c r="A352" s="123"/>
      <c r="B352" s="98"/>
      <c r="C352" s="98"/>
      <c r="E352" s="98"/>
      <c r="F352" s="98"/>
      <c r="G352" s="98"/>
      <c r="H352" s="121"/>
    </row>
    <row r="353" spans="1:15" s="122" customFormat="1" ht="12.75" x14ac:dyDescent="0.2">
      <c r="A353" s="99" t="s">
        <v>415</v>
      </c>
      <c r="B353" s="98"/>
      <c r="C353" s="98"/>
      <c r="E353" s="98"/>
      <c r="F353" s="98" t="s">
        <v>416</v>
      </c>
      <c r="G353" s="98"/>
      <c r="H353" s="121"/>
    </row>
    <row r="354" spans="1:15" s="122" customFormat="1" ht="12.75" x14ac:dyDescent="0.2">
      <c r="A354" s="99"/>
      <c r="B354" s="98"/>
      <c r="C354" s="98"/>
      <c r="E354" s="98"/>
      <c r="F354" s="98"/>
      <c r="G354" s="98"/>
      <c r="H354" s="121"/>
    </row>
    <row r="355" spans="1:15" s="122" customFormat="1" ht="12.75" x14ac:dyDescent="0.2">
      <c r="A355" s="99" t="s">
        <v>417</v>
      </c>
      <c r="B355" s="98"/>
      <c r="C355" s="98"/>
      <c r="E355" s="98"/>
      <c r="F355" s="98" t="s">
        <v>418</v>
      </c>
      <c r="G355" s="98"/>
      <c r="H355" s="121"/>
    </row>
    <row r="356" spans="1:15" ht="8.25" customHeight="1" x14ac:dyDescent="0.2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</row>
    <row r="357" spans="1:15" ht="8.25" customHeight="1" x14ac:dyDescent="0.2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</row>
    <row r="358" spans="1:15" ht="8.25" customHeight="1" x14ac:dyDescent="0.2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</row>
    <row r="359" spans="1:15" ht="8.25" customHeight="1" x14ac:dyDescent="0.2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</row>
    <row r="360" spans="1:15" x14ac:dyDescent="0.2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</row>
    <row r="361" spans="1:15" ht="15" customHeight="1" x14ac:dyDescent="0.2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</row>
    <row r="362" spans="1:15" ht="11.25" customHeight="1" x14ac:dyDescent="0.2"/>
    <row r="363" spans="1:15" ht="15" customHeight="1" x14ac:dyDescent="0.2"/>
    <row r="365" spans="1:15" ht="11.25" customHeight="1" x14ac:dyDescent="0.2"/>
    <row r="366" spans="1:15" ht="9" customHeight="1" x14ac:dyDescent="0.2"/>
    <row r="367" spans="1:15" ht="11.25" customHeight="1" x14ac:dyDescent="0.2"/>
    <row r="368" spans="1:15" ht="11.25" customHeight="1" x14ac:dyDescent="0.2"/>
    <row r="369" ht="11.25" customHeight="1" x14ac:dyDescent="0.2"/>
    <row r="370" ht="11.25" customHeight="1" x14ac:dyDescent="0.2"/>
    <row r="371" ht="11.25" customHeight="1" x14ac:dyDescent="0.2"/>
    <row r="372" ht="11.25" customHeight="1" x14ac:dyDescent="0.2"/>
    <row r="373" ht="12.75" customHeight="1" x14ac:dyDescent="0.2"/>
    <row r="374" ht="12.75" customHeight="1" x14ac:dyDescent="0.2"/>
    <row r="376" ht="15" customHeight="1" x14ac:dyDescent="0.2"/>
    <row r="377" ht="11.25" customHeight="1" x14ac:dyDescent="0.2"/>
    <row r="381" ht="12" customHeight="1" x14ac:dyDescent="0.2"/>
    <row r="382" ht="11.25" customHeight="1" x14ac:dyDescent="0.2"/>
    <row r="383" ht="12.75" customHeight="1" x14ac:dyDescent="0.2"/>
    <row r="384" ht="15" customHeight="1" x14ac:dyDescent="0.2"/>
    <row r="385" ht="11.25" customHeight="1" x14ac:dyDescent="0.2"/>
    <row r="387" ht="12" customHeight="1" x14ac:dyDescent="0.2"/>
    <row r="388" ht="12.75" customHeight="1" x14ac:dyDescent="0.2"/>
    <row r="389" ht="11.25" customHeight="1" x14ac:dyDescent="0.2"/>
    <row r="390" ht="9.75" customHeight="1" x14ac:dyDescent="0.2"/>
    <row r="391" ht="12.75" customHeight="1" x14ac:dyDescent="0.2"/>
    <row r="392" ht="12.75" customHeight="1" x14ac:dyDescent="0.2"/>
    <row r="393" ht="13.5" customHeight="1" x14ac:dyDescent="0.2"/>
    <row r="394" ht="12" customHeight="1" x14ac:dyDescent="0.2"/>
    <row r="395" ht="11.25" customHeight="1" x14ac:dyDescent="0.2"/>
    <row r="396" ht="12" customHeight="1" x14ac:dyDescent="0.2"/>
    <row r="397" ht="11.25" customHeight="1" x14ac:dyDescent="0.2"/>
    <row r="398" ht="12" customHeight="1" x14ac:dyDescent="0.2"/>
    <row r="399" ht="11.25" customHeight="1" x14ac:dyDescent="0.2"/>
    <row r="400" ht="15" customHeight="1" x14ac:dyDescent="0.2"/>
    <row r="401" ht="15" customHeight="1" x14ac:dyDescent="0.2"/>
    <row r="402" ht="12" customHeight="1" x14ac:dyDescent="0.2"/>
    <row r="403" ht="12.75" customHeight="1" x14ac:dyDescent="0.2"/>
    <row r="404" ht="12" customHeight="1" x14ac:dyDescent="0.2"/>
    <row r="405" ht="12.75" customHeight="1" x14ac:dyDescent="0.2"/>
    <row r="406" ht="11.25" customHeight="1" x14ac:dyDescent="0.2"/>
    <row r="408" ht="12" customHeight="1" x14ac:dyDescent="0.2"/>
    <row r="411" ht="15" customHeight="1" x14ac:dyDescent="0.2"/>
    <row r="412" ht="12" customHeight="1" x14ac:dyDescent="0.2"/>
    <row r="413" ht="13.5" customHeight="1" x14ac:dyDescent="0.2"/>
    <row r="414" ht="13.5" customHeight="1" x14ac:dyDescent="0.2"/>
    <row r="415" ht="13.5" customHeight="1" x14ac:dyDescent="0.2"/>
    <row r="416" ht="13.5" customHeight="1" x14ac:dyDescent="0.2"/>
    <row r="417" spans="1:11" ht="11.25" customHeight="1" x14ac:dyDescent="0.2"/>
    <row r="418" spans="1:11" ht="12" customHeight="1" x14ac:dyDescent="0.2"/>
    <row r="419" spans="1:11" ht="12" customHeight="1" x14ac:dyDescent="0.2"/>
    <row r="420" spans="1:11" ht="12" customHeight="1" x14ac:dyDescent="0.2"/>
    <row r="421" spans="1:11" ht="12" customHeight="1" x14ac:dyDescent="0.2"/>
    <row r="422" spans="1:11" ht="12" customHeight="1" x14ac:dyDescent="0.2"/>
    <row r="423" spans="1:11" ht="11.25" customHeight="1" x14ac:dyDescent="0.2"/>
    <row r="424" spans="1:11" ht="11.25" customHeight="1" x14ac:dyDescent="0.2"/>
    <row r="425" spans="1:11" ht="11.25" customHeight="1" x14ac:dyDescent="0.2"/>
    <row r="427" spans="1:11" x14ac:dyDescent="0.2">
      <c r="A427" s="52"/>
      <c r="B427" s="52"/>
      <c r="C427" s="52"/>
      <c r="D427" s="52"/>
      <c r="E427" s="52"/>
      <c r="F427" s="52"/>
      <c r="G427" s="1"/>
      <c r="H427" s="52"/>
      <c r="I427" s="52"/>
      <c r="J427" s="52"/>
      <c r="K427" s="52"/>
    </row>
    <row r="428" spans="1:11" ht="11.25" customHeight="1" x14ac:dyDescent="0.2">
      <c r="I428" s="52"/>
      <c r="J428" s="52"/>
      <c r="K428" s="52"/>
    </row>
    <row r="429" spans="1:11" x14ac:dyDescent="0.2">
      <c r="I429" s="52"/>
      <c r="J429" s="52"/>
      <c r="K429" s="52"/>
    </row>
    <row r="430" spans="1:11" ht="12" customHeight="1" x14ac:dyDescent="0.2">
      <c r="I430" s="52"/>
      <c r="J430" s="52"/>
      <c r="K430" s="52"/>
    </row>
    <row r="431" spans="1:11" x14ac:dyDescent="0.2">
      <c r="I431" s="52"/>
      <c r="J431" s="52"/>
      <c r="K431" s="52"/>
    </row>
    <row r="432" spans="1:11" x14ac:dyDescent="0.2">
      <c r="I432" s="52"/>
      <c r="J432" s="52"/>
      <c r="K432" s="52"/>
    </row>
    <row r="433" ht="12" customHeight="1" x14ac:dyDescent="0.2"/>
    <row r="434" ht="12" customHeight="1" x14ac:dyDescent="0.2"/>
    <row r="435" ht="10.5" customHeight="1" x14ac:dyDescent="0.2"/>
    <row r="436" ht="9.75" customHeight="1" x14ac:dyDescent="0.2"/>
    <row r="437" ht="11.25" customHeight="1" x14ac:dyDescent="0.2"/>
    <row r="438" ht="13.5" customHeight="1" x14ac:dyDescent="0.2"/>
    <row r="439" ht="10.5" customHeight="1" x14ac:dyDescent="0.2"/>
    <row r="440" ht="12.75" customHeight="1" x14ac:dyDescent="0.2"/>
    <row r="441" ht="14.25" customHeight="1" x14ac:dyDescent="0.2"/>
    <row r="442" ht="13.5" customHeight="1" x14ac:dyDescent="0.2"/>
    <row r="443" ht="14.25" customHeight="1" x14ac:dyDescent="0.2"/>
    <row r="444" ht="14.25" customHeight="1" x14ac:dyDescent="0.2"/>
    <row r="445" ht="15" customHeight="1" x14ac:dyDescent="0.2"/>
    <row r="446" ht="14.25" customHeight="1" x14ac:dyDescent="0.2"/>
    <row r="447" ht="11.25" customHeight="1" x14ac:dyDescent="0.2"/>
    <row r="448" ht="9.75" customHeight="1" x14ac:dyDescent="0.2"/>
    <row r="449" ht="12" customHeight="1" x14ac:dyDescent="0.2"/>
    <row r="450" ht="11.25" customHeight="1" x14ac:dyDescent="0.2"/>
    <row r="451" ht="12" customHeight="1" x14ac:dyDescent="0.2"/>
    <row r="452" ht="12" customHeight="1" x14ac:dyDescent="0.2"/>
    <row r="453" ht="12" customHeight="1" x14ac:dyDescent="0.2"/>
    <row r="454" ht="12" customHeight="1" x14ac:dyDescent="0.2"/>
    <row r="455" ht="10.5" customHeight="1" x14ac:dyDescent="0.2"/>
    <row r="456" ht="11.25" customHeight="1" x14ac:dyDescent="0.2"/>
    <row r="457" ht="13.5" customHeight="1" x14ac:dyDescent="0.2"/>
    <row r="458" ht="9.75" customHeight="1" x14ac:dyDescent="0.2"/>
    <row r="459" ht="11.25" customHeight="1" x14ac:dyDescent="0.2"/>
    <row r="460" ht="10.5" customHeight="1" x14ac:dyDescent="0.2"/>
    <row r="461" ht="10.5" customHeight="1" x14ac:dyDescent="0.2"/>
    <row r="462" ht="10.5" customHeight="1" x14ac:dyDescent="0.2"/>
    <row r="463" ht="10.5" customHeight="1" x14ac:dyDescent="0.2"/>
    <row r="464" ht="10.5" customHeight="1" x14ac:dyDescent="0.2"/>
    <row r="465" ht="12" customHeight="1" x14ac:dyDescent="0.2"/>
    <row r="466" ht="10.5" customHeight="1" x14ac:dyDescent="0.2"/>
    <row r="467" ht="12" customHeight="1" x14ac:dyDescent="0.2"/>
    <row r="468" ht="13.5" customHeight="1" x14ac:dyDescent="0.2"/>
  </sheetData>
  <mergeCells count="720">
    <mergeCell ref="L330:O330"/>
    <mergeCell ref="I325:K325"/>
    <mergeCell ref="I326:K326"/>
    <mergeCell ref="I328:K328"/>
    <mergeCell ref="I329:K329"/>
    <mergeCell ref="B335:H335"/>
    <mergeCell ref="J335:L335"/>
    <mergeCell ref="M335:O335"/>
    <mergeCell ref="B340:H340"/>
    <mergeCell ref="J340:L340"/>
    <mergeCell ref="M340:O340"/>
    <mergeCell ref="B336:H336"/>
    <mergeCell ref="J336:L336"/>
    <mergeCell ref="M336:O336"/>
    <mergeCell ref="B337:H337"/>
    <mergeCell ref="J337:L337"/>
    <mergeCell ref="M337:O337"/>
    <mergeCell ref="B339:H339"/>
    <mergeCell ref="J339:L339"/>
    <mergeCell ref="M339:O339"/>
    <mergeCell ref="B338:H338"/>
    <mergeCell ref="M338:O338"/>
    <mergeCell ref="B325:H325"/>
    <mergeCell ref="B326:H326"/>
    <mergeCell ref="B327:H327"/>
    <mergeCell ref="L324:O324"/>
    <mergeCell ref="L325:O325"/>
    <mergeCell ref="L326:O326"/>
    <mergeCell ref="L327:O327"/>
    <mergeCell ref="L328:O328"/>
    <mergeCell ref="L329:O329"/>
    <mergeCell ref="B328:H328"/>
    <mergeCell ref="B329:H329"/>
    <mergeCell ref="B330:H330"/>
    <mergeCell ref="N310:O310"/>
    <mergeCell ref="N311:O311"/>
    <mergeCell ref="N314:O314"/>
    <mergeCell ref="N315:O315"/>
    <mergeCell ref="N316:O316"/>
    <mergeCell ref="N317:O317"/>
    <mergeCell ref="N318:O318"/>
    <mergeCell ref="I324:K324"/>
    <mergeCell ref="I310:K310"/>
    <mergeCell ref="I311:K311"/>
    <mergeCell ref="I314:K314"/>
    <mergeCell ref="I315:K315"/>
    <mergeCell ref="I316:K316"/>
    <mergeCell ref="I317:K317"/>
    <mergeCell ref="I318:K318"/>
    <mergeCell ref="L316:M316"/>
    <mergeCell ref="L317:M317"/>
    <mergeCell ref="L318:M318"/>
    <mergeCell ref="B316:H316"/>
    <mergeCell ref="B317:H317"/>
    <mergeCell ref="B324:H324"/>
    <mergeCell ref="B323:H323"/>
    <mergeCell ref="I323:K323"/>
    <mergeCell ref="L305:M305"/>
    <mergeCell ref="L306:M306"/>
    <mergeCell ref="L307:M307"/>
    <mergeCell ref="L308:M308"/>
    <mergeCell ref="L309:M309"/>
    <mergeCell ref="L310:M310"/>
    <mergeCell ref="L311:M311"/>
    <mergeCell ref="L314:M314"/>
    <mergeCell ref="L315:M315"/>
    <mergeCell ref="B305:H305"/>
    <mergeCell ref="B306:H306"/>
    <mergeCell ref="B307:H307"/>
    <mergeCell ref="B308:H308"/>
    <mergeCell ref="B309:H309"/>
    <mergeCell ref="B310:H310"/>
    <mergeCell ref="B311:H311"/>
    <mergeCell ref="B314:H314"/>
    <mergeCell ref="B315:H315"/>
    <mergeCell ref="B312:H312"/>
    <mergeCell ref="B278:H278"/>
    <mergeCell ref="L278:M278"/>
    <mergeCell ref="N278:O278"/>
    <mergeCell ref="I278:J278"/>
    <mergeCell ref="A274:O274"/>
    <mergeCell ref="I277:J277"/>
    <mergeCell ref="B277:H277"/>
    <mergeCell ref="L277:M277"/>
    <mergeCell ref="N277:O277"/>
    <mergeCell ref="B276:H276"/>
    <mergeCell ref="I276:J276"/>
    <mergeCell ref="L276:M276"/>
    <mergeCell ref="N276:O276"/>
    <mergeCell ref="B283:H283"/>
    <mergeCell ref="I283:K283"/>
    <mergeCell ref="L283:M283"/>
    <mergeCell ref="N283:O283"/>
    <mergeCell ref="A286:O286"/>
    <mergeCell ref="B287:H287"/>
    <mergeCell ref="I287:J287"/>
    <mergeCell ref="L287:M287"/>
    <mergeCell ref="N287:O287"/>
    <mergeCell ref="B341:H341"/>
    <mergeCell ref="J341:L341"/>
    <mergeCell ref="M341:O341"/>
    <mergeCell ref="I300:J300"/>
    <mergeCell ref="K300:L300"/>
    <mergeCell ref="M300:O300"/>
    <mergeCell ref="A302:O302"/>
    <mergeCell ref="B319:H319"/>
    <mergeCell ref="I319:K319"/>
    <mergeCell ref="L319:M319"/>
    <mergeCell ref="N319:O319"/>
    <mergeCell ref="B322:H322"/>
    <mergeCell ref="I322:K322"/>
    <mergeCell ref="L322:O322"/>
    <mergeCell ref="A321:O321"/>
    <mergeCell ref="B331:H331"/>
    <mergeCell ref="B318:H318"/>
    <mergeCell ref="I305:K305"/>
    <mergeCell ref="I306:K306"/>
    <mergeCell ref="I307:K307"/>
    <mergeCell ref="I308:K308"/>
    <mergeCell ref="I309:K309"/>
    <mergeCell ref="N305:O305"/>
    <mergeCell ref="N306:O306"/>
    <mergeCell ref="L331:O331"/>
    <mergeCell ref="A297:O297"/>
    <mergeCell ref="B300:H300"/>
    <mergeCell ref="B298:H298"/>
    <mergeCell ref="I298:J298"/>
    <mergeCell ref="K298:L298"/>
    <mergeCell ref="B234:K234"/>
    <mergeCell ref="L234:M234"/>
    <mergeCell ref="N234:O234"/>
    <mergeCell ref="B235:K235"/>
    <mergeCell ref="L235:M235"/>
    <mergeCell ref="N235:O235"/>
    <mergeCell ref="I303:K303"/>
    <mergeCell ref="L303:M303"/>
    <mergeCell ref="L293:M293"/>
    <mergeCell ref="B279:H279"/>
    <mergeCell ref="I279:J279"/>
    <mergeCell ref="L279:M279"/>
    <mergeCell ref="N279:O279"/>
    <mergeCell ref="A281:O281"/>
    <mergeCell ref="B282:H282"/>
    <mergeCell ref="I282:K282"/>
    <mergeCell ref="L282:M282"/>
    <mergeCell ref="N282:O282"/>
    <mergeCell ref="A79:E79"/>
    <mergeCell ref="A80:E80"/>
    <mergeCell ref="A85:E85"/>
    <mergeCell ref="A90:E90"/>
    <mergeCell ref="A101:E101"/>
    <mergeCell ref="A106:E106"/>
    <mergeCell ref="A125:E125"/>
    <mergeCell ref="A130:E130"/>
    <mergeCell ref="A115:E115"/>
    <mergeCell ref="A117:E117"/>
    <mergeCell ref="A81:E81"/>
    <mergeCell ref="A82:E82"/>
    <mergeCell ref="A83:E83"/>
    <mergeCell ref="A128:E128"/>
    <mergeCell ref="A84:E84"/>
    <mergeCell ref="A126:E126"/>
    <mergeCell ref="A127:E127"/>
    <mergeCell ref="A129:E129"/>
    <mergeCell ref="A86:E86"/>
    <mergeCell ref="A91:E91"/>
    <mergeCell ref="A92:E92"/>
    <mergeCell ref="A97:E97"/>
    <mergeCell ref="A98:E98"/>
    <mergeCell ref="A120:E120"/>
    <mergeCell ref="L323:O323"/>
    <mergeCell ref="B284:H284"/>
    <mergeCell ref="I284:K284"/>
    <mergeCell ref="L284:M284"/>
    <mergeCell ref="N284:O284"/>
    <mergeCell ref="B303:H303"/>
    <mergeCell ref="I289:J289"/>
    <mergeCell ref="I290:J290"/>
    <mergeCell ref="B295:H295"/>
    <mergeCell ref="I295:J295"/>
    <mergeCell ref="L295:M295"/>
    <mergeCell ref="N295:O295"/>
    <mergeCell ref="B288:H288"/>
    <mergeCell ref="N291:O291"/>
    <mergeCell ref="N292:O292"/>
    <mergeCell ref="N293:O293"/>
    <mergeCell ref="N294:O294"/>
    <mergeCell ref="N307:O307"/>
    <mergeCell ref="N308:O308"/>
    <mergeCell ref="N309:O309"/>
    <mergeCell ref="B292:H292"/>
    <mergeCell ref="B293:H293"/>
    <mergeCell ref="N289:O289"/>
    <mergeCell ref="B290:H290"/>
    <mergeCell ref="L290:M290"/>
    <mergeCell ref="N290:O290"/>
    <mergeCell ref="N303:O303"/>
    <mergeCell ref="B291:H291"/>
    <mergeCell ref="I291:J291"/>
    <mergeCell ref="I292:J292"/>
    <mergeCell ref="I293:J293"/>
    <mergeCell ref="I294:J294"/>
    <mergeCell ref="L291:M291"/>
    <mergeCell ref="L292:M292"/>
    <mergeCell ref="M298:O298"/>
    <mergeCell ref="B299:H299"/>
    <mergeCell ref="I299:J299"/>
    <mergeCell ref="K299:L299"/>
    <mergeCell ref="M299:O299"/>
    <mergeCell ref="I260:K260"/>
    <mergeCell ref="L260:M260"/>
    <mergeCell ref="N260:O260"/>
    <mergeCell ref="B261:H261"/>
    <mergeCell ref="I261:K261"/>
    <mergeCell ref="L261:M261"/>
    <mergeCell ref="N261:O261"/>
    <mergeCell ref="A273:O273"/>
    <mergeCell ref="A266:O266"/>
    <mergeCell ref="B269:H269"/>
    <mergeCell ref="I269:K269"/>
    <mergeCell ref="L269:M269"/>
    <mergeCell ref="N269:O269"/>
    <mergeCell ref="A264:O264"/>
    <mergeCell ref="A265:O265"/>
    <mergeCell ref="B267:H267"/>
    <mergeCell ref="I267:K267"/>
    <mergeCell ref="L267:M267"/>
    <mergeCell ref="N267:O267"/>
    <mergeCell ref="B268:H268"/>
    <mergeCell ref="B250:H250"/>
    <mergeCell ref="I250:K250"/>
    <mergeCell ref="L250:M250"/>
    <mergeCell ref="N250:O250"/>
    <mergeCell ref="A252:O252"/>
    <mergeCell ref="N255:O255"/>
    <mergeCell ref="N256:O256"/>
    <mergeCell ref="B255:H255"/>
    <mergeCell ref="B256:H256"/>
    <mergeCell ref="I255:K255"/>
    <mergeCell ref="I256:K256"/>
    <mergeCell ref="L255:M255"/>
    <mergeCell ref="L256:M256"/>
    <mergeCell ref="A253:O253"/>
    <mergeCell ref="A254:O254"/>
    <mergeCell ref="A175:O175"/>
    <mergeCell ref="A176:O176"/>
    <mergeCell ref="G205:H205"/>
    <mergeCell ref="G206:H206"/>
    <mergeCell ref="G207:H207"/>
    <mergeCell ref="B207:F207"/>
    <mergeCell ref="I205:J205"/>
    <mergeCell ref="L206:M206"/>
    <mergeCell ref="L207:M207"/>
    <mergeCell ref="I206:J206"/>
    <mergeCell ref="I207:J207"/>
    <mergeCell ref="A203:A205"/>
    <mergeCell ref="B203:C205"/>
    <mergeCell ref="D203:D205"/>
    <mergeCell ref="E203:K203"/>
    <mergeCell ref="A186:O186"/>
    <mergeCell ref="A187:O187"/>
    <mergeCell ref="A188:O188"/>
    <mergeCell ref="A189:O189"/>
    <mergeCell ref="A190:O190"/>
    <mergeCell ref="A191:A193"/>
    <mergeCell ref="B191:C193"/>
    <mergeCell ref="D191:D193"/>
    <mergeCell ref="A78:E78"/>
    <mergeCell ref="A88:E88"/>
    <mergeCell ref="A73:E73"/>
    <mergeCell ref="A74:E74"/>
    <mergeCell ref="H69:O69"/>
    <mergeCell ref="A171:D171"/>
    <mergeCell ref="A172:D172"/>
    <mergeCell ref="A173:D173"/>
    <mergeCell ref="A174:D174"/>
    <mergeCell ref="A152:E152"/>
    <mergeCell ref="A153:E153"/>
    <mergeCell ref="A154:E154"/>
    <mergeCell ref="A158:E158"/>
    <mergeCell ref="A140:E140"/>
    <mergeCell ref="A142:E142"/>
    <mergeCell ref="A144:E144"/>
    <mergeCell ref="A151:E151"/>
    <mergeCell ref="A156:E156"/>
    <mergeCell ref="A157:E157"/>
    <mergeCell ref="A147:E147"/>
    <mergeCell ref="A149:E149"/>
    <mergeCell ref="A150:E150"/>
    <mergeCell ref="A103:E103"/>
    <mergeCell ref="A119:E119"/>
    <mergeCell ref="N78:O78"/>
    <mergeCell ref="N79:O79"/>
    <mergeCell ref="N80:O80"/>
    <mergeCell ref="N81:O81"/>
    <mergeCell ref="N82:O82"/>
    <mergeCell ref="N83:O83"/>
    <mergeCell ref="N85:O85"/>
    <mergeCell ref="N90:O90"/>
    <mergeCell ref="J78:K78"/>
    <mergeCell ref="J79:K79"/>
    <mergeCell ref="J80:K80"/>
    <mergeCell ref="J81:K81"/>
    <mergeCell ref="J82:K82"/>
    <mergeCell ref="J83:K83"/>
    <mergeCell ref="N84:O84"/>
    <mergeCell ref="J84:K84"/>
    <mergeCell ref="J85:K85"/>
    <mergeCell ref="J90:K90"/>
    <mergeCell ref="J87:K87"/>
    <mergeCell ref="B61:J61"/>
    <mergeCell ref="B62:J62"/>
    <mergeCell ref="B63:J63"/>
    <mergeCell ref="K63:M63"/>
    <mergeCell ref="K61:M61"/>
    <mergeCell ref="K62:M62"/>
    <mergeCell ref="B64:J64"/>
    <mergeCell ref="K64:M64"/>
    <mergeCell ref="M71:O71"/>
    <mergeCell ref="B66:J66"/>
    <mergeCell ref="A67:O67"/>
    <mergeCell ref="A68:O68"/>
    <mergeCell ref="B65:J65"/>
    <mergeCell ref="K65:M65"/>
    <mergeCell ref="K66:M66"/>
    <mergeCell ref="B59:J59"/>
    <mergeCell ref="B60:J60"/>
    <mergeCell ref="K59:M59"/>
    <mergeCell ref="K60:M60"/>
    <mergeCell ref="B55:J55"/>
    <mergeCell ref="B58:J58"/>
    <mergeCell ref="K54:M54"/>
    <mergeCell ref="K55:M55"/>
    <mergeCell ref="B49:J49"/>
    <mergeCell ref="B50:J50"/>
    <mergeCell ref="B51:J51"/>
    <mergeCell ref="K50:M50"/>
    <mergeCell ref="K51:M51"/>
    <mergeCell ref="K49:M49"/>
    <mergeCell ref="K58:M58"/>
    <mergeCell ref="B56:J56"/>
    <mergeCell ref="B57:J57"/>
    <mergeCell ref="K56:M56"/>
    <mergeCell ref="K57:M57"/>
    <mergeCell ref="B54:J54"/>
    <mergeCell ref="A44:O44"/>
    <mergeCell ref="B45:J45"/>
    <mergeCell ref="A37:K37"/>
    <mergeCell ref="A38:K38"/>
    <mergeCell ref="L37:O37"/>
    <mergeCell ref="K45:M45"/>
    <mergeCell ref="K46:M46"/>
    <mergeCell ref="K47:M47"/>
    <mergeCell ref="L38:O38"/>
    <mergeCell ref="A29:O29"/>
    <mergeCell ref="A31:O31"/>
    <mergeCell ref="A32:K32"/>
    <mergeCell ref="J1:O1"/>
    <mergeCell ref="J2:O4"/>
    <mergeCell ref="A5:J5"/>
    <mergeCell ref="A10:J10"/>
    <mergeCell ref="N15:O15"/>
    <mergeCell ref="N16:O16"/>
    <mergeCell ref="N17:O17"/>
    <mergeCell ref="N18:O18"/>
    <mergeCell ref="A11:J11"/>
    <mergeCell ref="A12:J12"/>
    <mergeCell ref="K12:O12"/>
    <mergeCell ref="A13:J13"/>
    <mergeCell ref="N13:O13"/>
    <mergeCell ref="B14:C14"/>
    <mergeCell ref="N14:O14"/>
    <mergeCell ref="A9:J9"/>
    <mergeCell ref="A16:L16"/>
    <mergeCell ref="I28:M28"/>
    <mergeCell ref="I30:M30"/>
    <mergeCell ref="J76:K76"/>
    <mergeCell ref="J77:K77"/>
    <mergeCell ref="L71:L72"/>
    <mergeCell ref="N19:O19"/>
    <mergeCell ref="N21:O21"/>
    <mergeCell ref="A33:B33"/>
    <mergeCell ref="A34:H34"/>
    <mergeCell ref="A35:H35"/>
    <mergeCell ref="A36:I36"/>
    <mergeCell ref="B52:J52"/>
    <mergeCell ref="K52:M52"/>
    <mergeCell ref="B53:J53"/>
    <mergeCell ref="K53:M53"/>
    <mergeCell ref="B48:J48"/>
    <mergeCell ref="K48:M48"/>
    <mergeCell ref="B46:J46"/>
    <mergeCell ref="B47:J47"/>
    <mergeCell ref="A41:O41"/>
    <mergeCell ref="A42:O42"/>
    <mergeCell ref="A43:O43"/>
    <mergeCell ref="L32:O32"/>
    <mergeCell ref="N20:O20"/>
    <mergeCell ref="A24:O24"/>
    <mergeCell ref="A26:O26"/>
    <mergeCell ref="A124:E124"/>
    <mergeCell ref="A131:E131"/>
    <mergeCell ref="J111:K111"/>
    <mergeCell ref="J113:K113"/>
    <mergeCell ref="J145:K145"/>
    <mergeCell ref="A75:E75"/>
    <mergeCell ref="A76:E76"/>
    <mergeCell ref="A69:E72"/>
    <mergeCell ref="F69:F72"/>
    <mergeCell ref="G69:G72"/>
    <mergeCell ref="H70:H72"/>
    <mergeCell ref="I70:O70"/>
    <mergeCell ref="I71:I72"/>
    <mergeCell ref="A77:E77"/>
    <mergeCell ref="N72:O72"/>
    <mergeCell ref="N73:O73"/>
    <mergeCell ref="N74:O74"/>
    <mergeCell ref="N75:O75"/>
    <mergeCell ref="N76:O76"/>
    <mergeCell ref="N77:O77"/>
    <mergeCell ref="J71:K72"/>
    <mergeCell ref="J73:K73"/>
    <mergeCell ref="J74:K74"/>
    <mergeCell ref="J75:K75"/>
    <mergeCell ref="A143:E143"/>
    <mergeCell ref="A121:E121"/>
    <mergeCell ref="A122:E122"/>
    <mergeCell ref="A139:E139"/>
    <mergeCell ref="A141:E141"/>
    <mergeCell ref="A148:E148"/>
    <mergeCell ref="J148:K148"/>
    <mergeCell ref="J158:K158"/>
    <mergeCell ref="A89:E89"/>
    <mergeCell ref="J142:K142"/>
    <mergeCell ref="J144:K144"/>
    <mergeCell ref="A102:E102"/>
    <mergeCell ref="A104:E104"/>
    <mergeCell ref="A105:E105"/>
    <mergeCell ref="A111:E111"/>
    <mergeCell ref="A112:E112"/>
    <mergeCell ref="A118:E118"/>
    <mergeCell ref="A134:E134"/>
    <mergeCell ref="A135:E135"/>
    <mergeCell ref="A145:E145"/>
    <mergeCell ref="A146:E146"/>
    <mergeCell ref="A155:E155"/>
    <mergeCell ref="A96:E96"/>
    <mergeCell ref="A132:E132"/>
    <mergeCell ref="A93:E93"/>
    <mergeCell ref="A94:E94"/>
    <mergeCell ref="A87:E87"/>
    <mergeCell ref="N87:O87"/>
    <mergeCell ref="N91:O91"/>
    <mergeCell ref="J96:K96"/>
    <mergeCell ref="N96:O96"/>
    <mergeCell ref="J143:K143"/>
    <mergeCell ref="N143:O143"/>
    <mergeCell ref="A95:E95"/>
    <mergeCell ref="A107:E107"/>
    <mergeCell ref="A109:E109"/>
    <mergeCell ref="A110:E110"/>
    <mergeCell ref="A113:E113"/>
    <mergeCell ref="A114:E114"/>
    <mergeCell ref="A136:E136"/>
    <mergeCell ref="A137:E137"/>
    <mergeCell ref="A138:E138"/>
    <mergeCell ref="A123:E123"/>
    <mergeCell ref="A133:E133"/>
    <mergeCell ref="A108:E108"/>
    <mergeCell ref="A99:E99"/>
    <mergeCell ref="A100:E100"/>
    <mergeCell ref="J128:K128"/>
    <mergeCell ref="J146:K146"/>
    <mergeCell ref="N146:O146"/>
    <mergeCell ref="J91:K91"/>
    <mergeCell ref="N142:O142"/>
    <mergeCell ref="N144:O144"/>
    <mergeCell ref="J157:K157"/>
    <mergeCell ref="N157:O157"/>
    <mergeCell ref="N141:O141"/>
    <mergeCell ref="J127:K127"/>
    <mergeCell ref="N127:O127"/>
    <mergeCell ref="J141:K141"/>
    <mergeCell ref="J150:K150"/>
    <mergeCell ref="J135:K135"/>
    <mergeCell ref="J101:K101"/>
    <mergeCell ref="J109:K109"/>
    <mergeCell ref="J110:K110"/>
    <mergeCell ref="J112:K112"/>
    <mergeCell ref="J114:K114"/>
    <mergeCell ref="J115:K115"/>
    <mergeCell ref="A159:E159"/>
    <mergeCell ref="J159:K159"/>
    <mergeCell ref="N159:O159"/>
    <mergeCell ref="A160:E160"/>
    <mergeCell ref="J160:K160"/>
    <mergeCell ref="N160:O160"/>
    <mergeCell ref="A161:E161"/>
    <mergeCell ref="N158:O158"/>
    <mergeCell ref="A162:E162"/>
    <mergeCell ref="A163:E163"/>
    <mergeCell ref="A164:E164"/>
    <mergeCell ref="J164:K164"/>
    <mergeCell ref="N164:O164"/>
    <mergeCell ref="A165:O165"/>
    <mergeCell ref="A166:O166"/>
    <mergeCell ref="A167:D170"/>
    <mergeCell ref="E167:E170"/>
    <mergeCell ref="F167:F170"/>
    <mergeCell ref="G167:O167"/>
    <mergeCell ref="G168:I169"/>
    <mergeCell ref="J168:O168"/>
    <mergeCell ref="J169:L169"/>
    <mergeCell ref="M169:O169"/>
    <mergeCell ref="E191:K191"/>
    <mergeCell ref="L191:M193"/>
    <mergeCell ref="N191:N193"/>
    <mergeCell ref="O191:O193"/>
    <mergeCell ref="E192:F193"/>
    <mergeCell ref="G192:K192"/>
    <mergeCell ref="G193:H193"/>
    <mergeCell ref="I193:J193"/>
    <mergeCell ref="B194:C194"/>
    <mergeCell ref="E194:F194"/>
    <mergeCell ref="G194:H194"/>
    <mergeCell ref="I194:J194"/>
    <mergeCell ref="L194:M194"/>
    <mergeCell ref="B195:F195"/>
    <mergeCell ref="G195:H195"/>
    <mergeCell ref="I195:J195"/>
    <mergeCell ref="L195:M195"/>
    <mergeCell ref="B196:F196"/>
    <mergeCell ref="I196:J196"/>
    <mergeCell ref="L196:M196"/>
    <mergeCell ref="B197:F197"/>
    <mergeCell ref="G197:H197"/>
    <mergeCell ref="I197:J197"/>
    <mergeCell ref="L197:M197"/>
    <mergeCell ref="B198:F198"/>
    <mergeCell ref="G198:H198"/>
    <mergeCell ref="I198:J198"/>
    <mergeCell ref="L198:M198"/>
    <mergeCell ref="B199:F199"/>
    <mergeCell ref="I199:J199"/>
    <mergeCell ref="L199:M199"/>
    <mergeCell ref="A200:C200"/>
    <mergeCell ref="E200:F200"/>
    <mergeCell ref="G200:H200"/>
    <mergeCell ref="I200:J200"/>
    <mergeCell ref="L200:M200"/>
    <mergeCell ref="A202:O202"/>
    <mergeCell ref="L203:M205"/>
    <mergeCell ref="N203:N205"/>
    <mergeCell ref="O203:O205"/>
    <mergeCell ref="E204:F205"/>
    <mergeCell ref="G204:K204"/>
    <mergeCell ref="B206:C206"/>
    <mergeCell ref="E206:F206"/>
    <mergeCell ref="G208:H208"/>
    <mergeCell ref="G209:H209"/>
    <mergeCell ref="B208:F208"/>
    <mergeCell ref="B209:F209"/>
    <mergeCell ref="I209:J209"/>
    <mergeCell ref="L208:M208"/>
    <mergeCell ref="L209:M209"/>
    <mergeCell ref="I208:J208"/>
    <mergeCell ref="B210:F210"/>
    <mergeCell ref="B211:F211"/>
    <mergeCell ref="I211:J211"/>
    <mergeCell ref="L211:M211"/>
    <mergeCell ref="A212:C212"/>
    <mergeCell ref="E212:F212"/>
    <mergeCell ref="G212:H212"/>
    <mergeCell ref="I212:J212"/>
    <mergeCell ref="L212:M212"/>
    <mergeCell ref="I210:J210"/>
    <mergeCell ref="L210:M210"/>
    <mergeCell ref="A216:O216"/>
    <mergeCell ref="B217:C217"/>
    <mergeCell ref="D217:F217"/>
    <mergeCell ref="G217:J217"/>
    <mergeCell ref="K217:M217"/>
    <mergeCell ref="N217:O217"/>
    <mergeCell ref="B218:C218"/>
    <mergeCell ref="D218:F218"/>
    <mergeCell ref="G218:J218"/>
    <mergeCell ref="K218:M218"/>
    <mergeCell ref="N218:O218"/>
    <mergeCell ref="B219:C219"/>
    <mergeCell ref="D219:F219"/>
    <mergeCell ref="B223:C223"/>
    <mergeCell ref="D223:F223"/>
    <mergeCell ref="G223:J223"/>
    <mergeCell ref="K223:M223"/>
    <mergeCell ref="N223:O223"/>
    <mergeCell ref="A221:O221"/>
    <mergeCell ref="B222:C222"/>
    <mergeCell ref="D222:F222"/>
    <mergeCell ref="G222:J222"/>
    <mergeCell ref="K222:M222"/>
    <mergeCell ref="N222:O222"/>
    <mergeCell ref="N219:O219"/>
    <mergeCell ref="G219:J219"/>
    <mergeCell ref="K219:M219"/>
    <mergeCell ref="B224:C224"/>
    <mergeCell ref="D224:F224"/>
    <mergeCell ref="G224:J224"/>
    <mergeCell ref="K224:M224"/>
    <mergeCell ref="N224:O224"/>
    <mergeCell ref="A226:O226"/>
    <mergeCell ref="A227:O227"/>
    <mergeCell ref="B228:K228"/>
    <mergeCell ref="L228:M228"/>
    <mergeCell ref="N228:O228"/>
    <mergeCell ref="A231:A232"/>
    <mergeCell ref="B231:K232"/>
    <mergeCell ref="L231:M232"/>
    <mergeCell ref="N231:O232"/>
    <mergeCell ref="B229:K229"/>
    <mergeCell ref="L229:M229"/>
    <mergeCell ref="N230:O230"/>
    <mergeCell ref="N229:O229"/>
    <mergeCell ref="B230:K230"/>
    <mergeCell ref="L230:M230"/>
    <mergeCell ref="B233:K233"/>
    <mergeCell ref="L233:M233"/>
    <mergeCell ref="N233:O233"/>
    <mergeCell ref="A236:A237"/>
    <mergeCell ref="B236:K237"/>
    <mergeCell ref="L236:M237"/>
    <mergeCell ref="N236:O237"/>
    <mergeCell ref="B240:K240"/>
    <mergeCell ref="L240:M240"/>
    <mergeCell ref="N240:O240"/>
    <mergeCell ref="B238:K238"/>
    <mergeCell ref="L238:M238"/>
    <mergeCell ref="N238:O238"/>
    <mergeCell ref="B239:K239"/>
    <mergeCell ref="L239:M239"/>
    <mergeCell ref="N239:O239"/>
    <mergeCell ref="B241:K241"/>
    <mergeCell ref="L241:M241"/>
    <mergeCell ref="N241:O241"/>
    <mergeCell ref="B242:K242"/>
    <mergeCell ref="L242:M242"/>
    <mergeCell ref="N242:O242"/>
    <mergeCell ref="B243:K243"/>
    <mergeCell ref="L243:M243"/>
    <mergeCell ref="N243:O243"/>
    <mergeCell ref="A245:O245"/>
    <mergeCell ref="A246:O246"/>
    <mergeCell ref="A247:O247"/>
    <mergeCell ref="B248:H248"/>
    <mergeCell ref="I248:K248"/>
    <mergeCell ref="L248:M248"/>
    <mergeCell ref="N248:O248"/>
    <mergeCell ref="B249:H249"/>
    <mergeCell ref="I249:K249"/>
    <mergeCell ref="L249:M249"/>
    <mergeCell ref="N249:O249"/>
    <mergeCell ref="B258:H258"/>
    <mergeCell ref="I258:K258"/>
    <mergeCell ref="L258:M258"/>
    <mergeCell ref="N258:O258"/>
    <mergeCell ref="B259:H259"/>
    <mergeCell ref="I259:K259"/>
    <mergeCell ref="L259:M259"/>
    <mergeCell ref="N259:O259"/>
    <mergeCell ref="L257:M257"/>
    <mergeCell ref="N257:O257"/>
    <mergeCell ref="B257:H257"/>
    <mergeCell ref="I257:K257"/>
    <mergeCell ref="J342:L342"/>
    <mergeCell ref="M342:O342"/>
    <mergeCell ref="I268:K268"/>
    <mergeCell ref="L268:M268"/>
    <mergeCell ref="N268:O268"/>
    <mergeCell ref="A271:O271"/>
    <mergeCell ref="A272:O272"/>
    <mergeCell ref="B275:H275"/>
    <mergeCell ref="I275:J275"/>
    <mergeCell ref="L275:M275"/>
    <mergeCell ref="N275:O275"/>
    <mergeCell ref="I312:K312"/>
    <mergeCell ref="L312:M312"/>
    <mergeCell ref="N312:O312"/>
    <mergeCell ref="B313:H313"/>
    <mergeCell ref="I313:K313"/>
    <mergeCell ref="L313:M313"/>
    <mergeCell ref="N313:O313"/>
    <mergeCell ref="B304:H304"/>
    <mergeCell ref="I304:K304"/>
    <mergeCell ref="L304:M304"/>
    <mergeCell ref="N304:O304"/>
    <mergeCell ref="B289:H289"/>
    <mergeCell ref="L289:M289"/>
    <mergeCell ref="B346:H346"/>
    <mergeCell ref="J346:L346"/>
    <mergeCell ref="M346:O346"/>
    <mergeCell ref="B347:H347"/>
    <mergeCell ref="J347:L347"/>
    <mergeCell ref="M347:O347"/>
    <mergeCell ref="A116:E116"/>
    <mergeCell ref="B343:H343"/>
    <mergeCell ref="J343:L343"/>
    <mergeCell ref="M343:O343"/>
    <mergeCell ref="B344:H344"/>
    <mergeCell ref="J344:L344"/>
    <mergeCell ref="M344:O344"/>
    <mergeCell ref="B345:H345"/>
    <mergeCell ref="J345:L345"/>
    <mergeCell ref="M345:O345"/>
    <mergeCell ref="I288:J288"/>
    <mergeCell ref="L288:M288"/>
    <mergeCell ref="N288:O288"/>
    <mergeCell ref="B332:H332"/>
    <mergeCell ref="I332:K332"/>
    <mergeCell ref="L332:O332"/>
    <mergeCell ref="A334:O334"/>
    <mergeCell ref="B342:H342"/>
  </mergeCells>
  <hyperlinks>
    <hyperlink ref="J71" r:id="rId1" display="consultantplus://offline/ref=A949C545F182626AA69780EF023C8115421AABFAB79EBA6816B7B30D1F03986B49B4EE5F9CDA3E5CDF807C28EB323CC92081285F89C41BdEG"/>
    <hyperlink ref="J169" r:id="rId2" display="consultantplus://offline/ref=A949C545F182626AA69780EF023C8115421BAFFABC9ABA6816B7B30D1F03986B49B4EE5D9DDE385783DA6C2CA26533D5239E375C97C7B6011CdBG"/>
    <hyperlink ref="M169" r:id="rId3" display="consultantplus://offline/ref=A949C545F182626AA69780EF023C8115421BAFFABC9BBA6816B7B30D1F03986B49B4EE5D9DDE38568BDA6C2CA26533D5239E375C97C7B6011CdBG"/>
    <hyperlink ref="B240" location="P1102" display="P1102"/>
    <hyperlink ref="B241" location="P1102" display="P1102"/>
  </hyperlinks>
  <pageMargins left="0.51181102362204722" right="0.51181102362204722" top="0.59055118110236227" bottom="0.39370078740157483" header="0" footer="0"/>
  <pageSetup paperSize="9" scale="79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0"/>
  <sheetViews>
    <sheetView topLeftCell="A61" workbookViewId="0">
      <selection activeCell="H93" sqref="H93"/>
    </sheetView>
  </sheetViews>
  <sheetFormatPr defaultRowHeight="15" x14ac:dyDescent="0.25"/>
  <cols>
    <col min="7" max="7" width="10" bestFit="1" customWidth="1"/>
    <col min="10" max="10" width="11.85546875" customWidth="1"/>
    <col min="11" max="11" width="10.85546875" customWidth="1"/>
    <col min="12" max="12" width="10.42578125" customWidth="1"/>
  </cols>
  <sheetData>
    <row r="1" spans="1:15" ht="15" customHeight="1" x14ac:dyDescent="0.25">
      <c r="A1" s="264" t="s">
        <v>354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</row>
    <row r="2" spans="1:15" ht="15" customHeight="1" x14ac:dyDescent="0.25">
      <c r="A2" s="265" t="s">
        <v>43</v>
      </c>
      <c r="B2" s="265"/>
      <c r="C2" s="265"/>
      <c r="D2" s="265"/>
      <c r="E2" s="265"/>
      <c r="F2" s="266" t="s">
        <v>126</v>
      </c>
      <c r="G2" s="267"/>
      <c r="H2" s="267"/>
      <c r="I2" s="268"/>
      <c r="J2" s="266" t="s">
        <v>127</v>
      </c>
      <c r="K2" s="267"/>
      <c r="L2" s="267"/>
      <c r="M2" s="267"/>
      <c r="N2" s="267"/>
      <c r="O2" s="268"/>
    </row>
    <row r="3" spans="1:15" ht="15" customHeight="1" x14ac:dyDescent="0.25">
      <c r="A3" s="265"/>
      <c r="B3" s="265"/>
      <c r="C3" s="265"/>
      <c r="D3" s="265"/>
      <c r="E3" s="265"/>
      <c r="F3" s="67"/>
      <c r="G3" s="269" t="s">
        <v>183</v>
      </c>
      <c r="H3" s="272" t="s">
        <v>128</v>
      </c>
      <c r="I3" s="273"/>
      <c r="J3" s="274" t="s">
        <v>129</v>
      </c>
      <c r="K3" s="275"/>
      <c r="L3" s="276"/>
      <c r="M3" s="272" t="s">
        <v>130</v>
      </c>
      <c r="N3" s="277"/>
      <c r="O3" s="273"/>
    </row>
    <row r="4" spans="1:15" ht="15" customHeight="1" x14ac:dyDescent="0.25">
      <c r="A4" s="265"/>
      <c r="B4" s="265"/>
      <c r="C4" s="265"/>
      <c r="D4" s="265"/>
      <c r="E4" s="265"/>
      <c r="F4" s="17" t="s">
        <v>131</v>
      </c>
      <c r="G4" s="270"/>
      <c r="H4" s="278" t="s">
        <v>184</v>
      </c>
      <c r="I4" s="278" t="s">
        <v>185</v>
      </c>
      <c r="J4" s="269" t="s">
        <v>132</v>
      </c>
      <c r="K4" s="272" t="s">
        <v>128</v>
      </c>
      <c r="L4" s="273"/>
      <c r="M4" s="269" t="s">
        <v>132</v>
      </c>
      <c r="N4" s="272" t="s">
        <v>128</v>
      </c>
      <c r="O4" s="273"/>
    </row>
    <row r="5" spans="1:15" x14ac:dyDescent="0.25">
      <c r="A5" s="265"/>
      <c r="B5" s="265"/>
      <c r="C5" s="265"/>
      <c r="D5" s="265"/>
      <c r="E5" s="265"/>
      <c r="F5" s="18" t="s">
        <v>133</v>
      </c>
      <c r="G5" s="271"/>
      <c r="H5" s="279"/>
      <c r="I5" s="279"/>
      <c r="J5" s="271"/>
      <c r="K5" s="64" t="s">
        <v>134</v>
      </c>
      <c r="L5" s="64" t="s">
        <v>135</v>
      </c>
      <c r="M5" s="271"/>
      <c r="N5" s="64" t="s">
        <v>134</v>
      </c>
      <c r="O5" s="64" t="s">
        <v>135</v>
      </c>
    </row>
    <row r="6" spans="1:15" ht="15" customHeight="1" x14ac:dyDescent="0.25">
      <c r="A6" s="262" t="s">
        <v>136</v>
      </c>
      <c r="B6" s="262"/>
      <c r="C6" s="262"/>
      <c r="D6" s="262"/>
      <c r="E6" s="262"/>
      <c r="F6" s="19"/>
      <c r="G6" s="20">
        <v>0</v>
      </c>
      <c r="H6" s="20">
        <v>0</v>
      </c>
      <c r="I6" s="20">
        <v>0</v>
      </c>
      <c r="J6" s="20">
        <v>0</v>
      </c>
      <c r="K6" s="20">
        <v>0</v>
      </c>
      <c r="L6" s="20">
        <v>0</v>
      </c>
      <c r="M6" s="19"/>
      <c r="N6" s="19"/>
      <c r="O6" s="64"/>
    </row>
    <row r="7" spans="1:15" ht="15" customHeight="1" x14ac:dyDescent="0.25">
      <c r="A7" s="263" t="s">
        <v>137</v>
      </c>
      <c r="B7" s="263"/>
      <c r="C7" s="263"/>
      <c r="D7" s="263"/>
      <c r="E7" s="263"/>
      <c r="F7" s="19"/>
      <c r="G7" s="24">
        <f t="shared" ref="G7:L7" si="0">G9</f>
        <v>4557100</v>
      </c>
      <c r="H7" s="24">
        <f t="shared" si="0"/>
        <v>4522500</v>
      </c>
      <c r="I7" s="24">
        <f t="shared" si="0"/>
        <v>4839500</v>
      </c>
      <c r="J7" s="24">
        <f t="shared" si="0"/>
        <v>4557100</v>
      </c>
      <c r="K7" s="24">
        <f t="shared" si="0"/>
        <v>4522500</v>
      </c>
      <c r="L7" s="24">
        <f t="shared" si="0"/>
        <v>4839500</v>
      </c>
      <c r="M7" s="64"/>
      <c r="N7" s="64"/>
      <c r="O7" s="64"/>
    </row>
    <row r="8" spans="1:15" ht="15" customHeight="1" x14ac:dyDescent="0.25">
      <c r="A8" s="183" t="s">
        <v>11</v>
      </c>
      <c r="B8" s="183"/>
      <c r="C8" s="183"/>
      <c r="D8" s="183"/>
      <c r="E8" s="183"/>
      <c r="F8" s="19"/>
      <c r="G8" s="64"/>
      <c r="H8" s="64"/>
      <c r="I8" s="64"/>
      <c r="J8" s="64"/>
      <c r="K8" s="64"/>
      <c r="L8" s="64"/>
      <c r="M8" s="64"/>
      <c r="N8" s="64"/>
      <c r="O8" s="64"/>
    </row>
    <row r="9" spans="1:15" ht="15" customHeight="1" x14ac:dyDescent="0.25">
      <c r="A9" s="183" t="s">
        <v>138</v>
      </c>
      <c r="B9" s="183"/>
      <c r="C9" s="183"/>
      <c r="D9" s="183"/>
      <c r="E9" s="183"/>
      <c r="F9" s="19"/>
      <c r="G9" s="25">
        <f>G10+G42+G44+G47+G63+G55+G59+G67+G71+G76+G73+G79</f>
        <v>4557100</v>
      </c>
      <c r="H9" s="25">
        <f t="shared" ref="H9:L9" si="1">H10+H42+H44+H47+H63+H55+H59+H67+H71+H76+H73+H79</f>
        <v>4522500</v>
      </c>
      <c r="I9" s="25">
        <f t="shared" si="1"/>
        <v>4839500</v>
      </c>
      <c r="J9" s="25">
        <f t="shared" si="1"/>
        <v>4557100</v>
      </c>
      <c r="K9" s="25">
        <f t="shared" si="1"/>
        <v>4522500</v>
      </c>
      <c r="L9" s="25">
        <f t="shared" si="1"/>
        <v>4839500</v>
      </c>
      <c r="M9" s="64"/>
      <c r="N9" s="64"/>
      <c r="O9" s="64"/>
    </row>
    <row r="10" spans="1:15" ht="12" customHeight="1" x14ac:dyDescent="0.25">
      <c r="A10" s="249" t="s">
        <v>355</v>
      </c>
      <c r="B10" s="249"/>
      <c r="C10" s="249"/>
      <c r="D10" s="249"/>
      <c r="E10" s="249"/>
      <c r="F10" s="21"/>
      <c r="G10" s="26">
        <f>G11+G12+G13+G14+G15+G21+G26+G33+G34+G38</f>
        <v>2707600</v>
      </c>
      <c r="H10" s="26">
        <f t="shared" ref="H10:L10" si="2">H11+H12+H13+H14+H15+H21+H26+H33+H34+H38</f>
        <v>2707600</v>
      </c>
      <c r="I10" s="26">
        <f t="shared" si="2"/>
        <v>2707600</v>
      </c>
      <c r="J10" s="26">
        <f t="shared" si="2"/>
        <v>2707600</v>
      </c>
      <c r="K10" s="26">
        <f t="shared" si="2"/>
        <v>2707600</v>
      </c>
      <c r="L10" s="26">
        <f t="shared" si="2"/>
        <v>2707600</v>
      </c>
      <c r="M10" s="26"/>
      <c r="N10" s="26"/>
      <c r="O10" s="26"/>
    </row>
    <row r="11" spans="1:15" ht="15" customHeight="1" x14ac:dyDescent="0.25">
      <c r="A11" s="188" t="s">
        <v>139</v>
      </c>
      <c r="B11" s="188"/>
      <c r="C11" s="188"/>
      <c r="D11" s="188"/>
      <c r="E11" s="188"/>
      <c r="F11" s="22">
        <v>211</v>
      </c>
      <c r="G11" s="22">
        <v>315300</v>
      </c>
      <c r="H11" s="22">
        <v>316300</v>
      </c>
      <c r="I11" s="22">
        <v>316300</v>
      </c>
      <c r="J11" s="22">
        <v>315300</v>
      </c>
      <c r="K11" s="22">
        <v>316300</v>
      </c>
      <c r="L11" s="22">
        <v>316300</v>
      </c>
      <c r="M11" s="64"/>
      <c r="N11" s="64"/>
      <c r="O11" s="64"/>
    </row>
    <row r="12" spans="1:15" ht="15" customHeight="1" x14ac:dyDescent="0.25">
      <c r="A12" s="188" t="s">
        <v>140</v>
      </c>
      <c r="B12" s="188"/>
      <c r="C12" s="188"/>
      <c r="D12" s="188"/>
      <c r="E12" s="188"/>
      <c r="F12" s="22">
        <v>213</v>
      </c>
      <c r="G12" s="22">
        <v>95500</v>
      </c>
      <c r="H12" s="22">
        <v>95500</v>
      </c>
      <c r="I12" s="22">
        <v>95500</v>
      </c>
      <c r="J12" s="22">
        <v>95500</v>
      </c>
      <c r="K12" s="22">
        <v>95500</v>
      </c>
      <c r="L12" s="22">
        <v>95500</v>
      </c>
      <c r="M12" s="64"/>
      <c r="N12" s="64"/>
      <c r="O12" s="64"/>
    </row>
    <row r="13" spans="1:15" ht="15" customHeight="1" x14ac:dyDescent="0.25">
      <c r="A13" s="239" t="s">
        <v>205</v>
      </c>
      <c r="B13" s="240"/>
      <c r="C13" s="240"/>
      <c r="D13" s="240"/>
      <c r="E13" s="241"/>
      <c r="F13" s="39">
        <v>266</v>
      </c>
      <c r="G13" s="39">
        <v>1000</v>
      </c>
      <c r="H13" s="39">
        <v>0</v>
      </c>
      <c r="I13" s="39">
        <v>0</v>
      </c>
      <c r="J13" s="39">
        <v>1000</v>
      </c>
      <c r="K13" s="39">
        <v>0</v>
      </c>
      <c r="L13" s="39">
        <v>0</v>
      </c>
      <c r="M13" s="20"/>
      <c r="N13" s="20"/>
      <c r="O13" s="64"/>
    </row>
    <row r="14" spans="1:15" ht="12.75" customHeight="1" x14ac:dyDescent="0.25">
      <c r="A14" s="188" t="s">
        <v>141</v>
      </c>
      <c r="B14" s="188"/>
      <c r="C14" s="188"/>
      <c r="D14" s="188"/>
      <c r="E14" s="188"/>
      <c r="F14" s="22">
        <v>221</v>
      </c>
      <c r="G14" s="22">
        <v>4500</v>
      </c>
      <c r="H14" s="22">
        <v>4500</v>
      </c>
      <c r="I14" s="22">
        <v>4500</v>
      </c>
      <c r="J14" s="22">
        <v>4500</v>
      </c>
      <c r="K14" s="22">
        <v>4500</v>
      </c>
      <c r="L14" s="22">
        <v>4500</v>
      </c>
      <c r="M14" s="64"/>
      <c r="N14" s="64"/>
      <c r="O14" s="64"/>
    </row>
    <row r="15" spans="1:15" ht="14.25" customHeight="1" x14ac:dyDescent="0.25">
      <c r="A15" s="261" t="s">
        <v>142</v>
      </c>
      <c r="B15" s="261"/>
      <c r="C15" s="261"/>
      <c r="D15" s="261"/>
      <c r="E15" s="261"/>
      <c r="F15" s="27">
        <v>223</v>
      </c>
      <c r="G15" s="27">
        <f t="shared" ref="G15:L15" si="3">G16+G18+G19+G20+G17</f>
        <v>554900</v>
      </c>
      <c r="H15" s="27">
        <f t="shared" si="3"/>
        <v>554900</v>
      </c>
      <c r="I15" s="27">
        <f t="shared" si="3"/>
        <v>554900</v>
      </c>
      <c r="J15" s="27">
        <f t="shared" si="3"/>
        <v>554900</v>
      </c>
      <c r="K15" s="27">
        <f t="shared" si="3"/>
        <v>554900</v>
      </c>
      <c r="L15" s="27">
        <f t="shared" si="3"/>
        <v>554900</v>
      </c>
      <c r="M15" s="64"/>
      <c r="N15" s="64"/>
      <c r="O15" s="64"/>
    </row>
    <row r="16" spans="1:15" x14ac:dyDescent="0.25">
      <c r="A16" s="137" t="s">
        <v>143</v>
      </c>
      <c r="B16" s="137"/>
      <c r="C16" s="137"/>
      <c r="D16" s="137"/>
      <c r="E16" s="137"/>
      <c r="F16" s="28" t="s">
        <v>144</v>
      </c>
      <c r="G16" s="28"/>
      <c r="H16" s="28"/>
      <c r="I16" s="28"/>
      <c r="J16" s="28"/>
      <c r="K16" s="28"/>
      <c r="L16" s="28"/>
      <c r="M16" s="64"/>
      <c r="N16" s="64"/>
      <c r="O16" s="64"/>
    </row>
    <row r="17" spans="1:15" ht="15" customHeight="1" x14ac:dyDescent="0.25">
      <c r="A17" s="224" t="s">
        <v>145</v>
      </c>
      <c r="B17" s="224"/>
      <c r="C17" s="224"/>
      <c r="D17" s="224"/>
      <c r="E17" s="224"/>
      <c r="F17" s="28" t="s">
        <v>146</v>
      </c>
      <c r="G17" s="28"/>
      <c r="H17" s="28"/>
      <c r="I17" s="28"/>
      <c r="J17" s="28"/>
      <c r="K17" s="28"/>
      <c r="L17" s="28"/>
      <c r="M17" s="64"/>
      <c r="N17" s="64"/>
      <c r="O17" s="64"/>
    </row>
    <row r="18" spans="1:15" ht="15" customHeight="1" x14ac:dyDescent="0.25">
      <c r="A18" s="224" t="s">
        <v>147</v>
      </c>
      <c r="B18" s="224"/>
      <c r="C18" s="224"/>
      <c r="D18" s="224"/>
      <c r="E18" s="224"/>
      <c r="F18" s="28" t="s">
        <v>148</v>
      </c>
      <c r="G18" s="28">
        <v>327500</v>
      </c>
      <c r="H18" s="28">
        <v>327500</v>
      </c>
      <c r="I18" s="28">
        <v>327500</v>
      </c>
      <c r="J18" s="28">
        <v>327500</v>
      </c>
      <c r="K18" s="28">
        <v>327500</v>
      </c>
      <c r="L18" s="28">
        <v>327500</v>
      </c>
      <c r="M18" s="64"/>
      <c r="N18" s="64"/>
      <c r="O18" s="64"/>
    </row>
    <row r="19" spans="1:15" x14ac:dyDescent="0.25">
      <c r="A19" s="137" t="s">
        <v>149</v>
      </c>
      <c r="B19" s="137"/>
      <c r="C19" s="137"/>
      <c r="D19" s="137"/>
      <c r="E19" s="137"/>
      <c r="F19" s="28" t="s">
        <v>150</v>
      </c>
      <c r="G19" s="28">
        <v>227400</v>
      </c>
      <c r="H19" s="28">
        <v>227400</v>
      </c>
      <c r="I19" s="28">
        <v>227400</v>
      </c>
      <c r="J19" s="28">
        <v>227400</v>
      </c>
      <c r="K19" s="28">
        <v>227400</v>
      </c>
      <c r="L19" s="28">
        <v>227400</v>
      </c>
      <c r="M19" s="64"/>
      <c r="N19" s="64"/>
      <c r="O19" s="64"/>
    </row>
    <row r="20" spans="1:15" x14ac:dyDescent="0.25">
      <c r="A20" s="137" t="s">
        <v>151</v>
      </c>
      <c r="B20" s="137"/>
      <c r="C20" s="137"/>
      <c r="D20" s="137"/>
      <c r="E20" s="137"/>
      <c r="F20" s="28" t="s">
        <v>152</v>
      </c>
      <c r="G20" s="28"/>
      <c r="H20" s="28"/>
      <c r="I20" s="28"/>
      <c r="J20" s="28"/>
      <c r="K20" s="28"/>
      <c r="L20" s="28"/>
      <c r="M20" s="64"/>
      <c r="N20" s="64"/>
      <c r="O20" s="64"/>
    </row>
    <row r="21" spans="1:15" x14ac:dyDescent="0.25">
      <c r="A21" s="261" t="s">
        <v>153</v>
      </c>
      <c r="B21" s="261"/>
      <c r="C21" s="261"/>
      <c r="D21" s="261"/>
      <c r="E21" s="261"/>
      <c r="F21" s="27">
        <v>225</v>
      </c>
      <c r="G21" s="35">
        <f t="shared" ref="G21:L21" si="4">G22+G23+G24+G25</f>
        <v>362700</v>
      </c>
      <c r="H21" s="35">
        <f t="shared" si="4"/>
        <v>362700</v>
      </c>
      <c r="I21" s="35">
        <f t="shared" si="4"/>
        <v>362700</v>
      </c>
      <c r="J21" s="35">
        <f t="shared" si="4"/>
        <v>362700</v>
      </c>
      <c r="K21" s="35">
        <f t="shared" si="4"/>
        <v>362700</v>
      </c>
      <c r="L21" s="35">
        <f t="shared" si="4"/>
        <v>362700</v>
      </c>
      <c r="M21" s="29"/>
      <c r="N21" s="29"/>
      <c r="O21" s="64"/>
    </row>
    <row r="22" spans="1:15" x14ac:dyDescent="0.25">
      <c r="A22" s="137" t="s">
        <v>154</v>
      </c>
      <c r="B22" s="137"/>
      <c r="C22" s="137"/>
      <c r="D22" s="137"/>
      <c r="E22" s="137"/>
      <c r="F22" s="28" t="s">
        <v>155</v>
      </c>
      <c r="G22" s="28">
        <v>207600</v>
      </c>
      <c r="H22" s="28">
        <v>207600</v>
      </c>
      <c r="I22" s="28">
        <v>207600</v>
      </c>
      <c r="J22" s="28">
        <v>207600</v>
      </c>
      <c r="K22" s="28">
        <v>207600</v>
      </c>
      <c r="L22" s="28">
        <v>207600</v>
      </c>
      <c r="M22" s="29"/>
      <c r="N22" s="29"/>
      <c r="O22" s="64"/>
    </row>
    <row r="23" spans="1:15" ht="11.25" customHeight="1" x14ac:dyDescent="0.25">
      <c r="A23" s="259" t="s">
        <v>177</v>
      </c>
      <c r="B23" s="259"/>
      <c r="C23" s="259"/>
      <c r="D23" s="259"/>
      <c r="E23" s="259"/>
      <c r="F23" s="64" t="s">
        <v>178</v>
      </c>
      <c r="G23" s="25"/>
      <c r="H23" s="25"/>
      <c r="I23" s="25"/>
      <c r="J23" s="25"/>
      <c r="K23" s="25"/>
      <c r="L23" s="25"/>
      <c r="M23" s="32"/>
      <c r="N23" s="32"/>
      <c r="O23" s="32"/>
    </row>
    <row r="24" spans="1:15" x14ac:dyDescent="0.25">
      <c r="A24" s="137" t="s">
        <v>156</v>
      </c>
      <c r="B24" s="137"/>
      <c r="C24" s="137"/>
      <c r="D24" s="137"/>
      <c r="E24" s="137"/>
      <c r="F24" s="28" t="s">
        <v>157</v>
      </c>
      <c r="G24" s="28"/>
      <c r="H24" s="28"/>
      <c r="I24" s="28"/>
      <c r="J24" s="28"/>
      <c r="K24" s="28"/>
      <c r="L24" s="28"/>
      <c r="M24" s="29"/>
      <c r="N24" s="29"/>
      <c r="O24" s="64"/>
    </row>
    <row r="25" spans="1:15" x14ac:dyDescent="0.25">
      <c r="A25" s="137" t="s">
        <v>158</v>
      </c>
      <c r="B25" s="137"/>
      <c r="C25" s="137"/>
      <c r="D25" s="137"/>
      <c r="E25" s="137"/>
      <c r="F25" s="28" t="s">
        <v>159</v>
      </c>
      <c r="G25" s="28">
        <v>155100</v>
      </c>
      <c r="H25" s="28">
        <v>155100</v>
      </c>
      <c r="I25" s="28">
        <v>155100</v>
      </c>
      <c r="J25" s="28">
        <v>155100</v>
      </c>
      <c r="K25" s="28">
        <v>155100</v>
      </c>
      <c r="L25" s="28">
        <v>155100</v>
      </c>
      <c r="M25" s="64"/>
      <c r="N25" s="64"/>
      <c r="O25" s="64"/>
    </row>
    <row r="26" spans="1:15" ht="15" customHeight="1" x14ac:dyDescent="0.25">
      <c r="A26" s="188" t="s">
        <v>160</v>
      </c>
      <c r="B26" s="188"/>
      <c r="C26" s="188"/>
      <c r="D26" s="188"/>
      <c r="E26" s="188"/>
      <c r="F26" s="22">
        <v>226</v>
      </c>
      <c r="G26" s="22">
        <f>G27+G28+G29+G30+G31+G32</f>
        <v>841600</v>
      </c>
      <c r="H26" s="22">
        <f t="shared" ref="H26:L26" si="5">H27+H28+H29+H30+H31+H32</f>
        <v>841600</v>
      </c>
      <c r="I26" s="22">
        <f t="shared" si="5"/>
        <v>841600</v>
      </c>
      <c r="J26" s="22">
        <f t="shared" si="5"/>
        <v>841600</v>
      </c>
      <c r="K26" s="22">
        <f t="shared" si="5"/>
        <v>841600</v>
      </c>
      <c r="L26" s="22">
        <f t="shared" si="5"/>
        <v>841600</v>
      </c>
      <c r="M26" s="64"/>
      <c r="N26" s="64"/>
      <c r="O26" s="64"/>
    </row>
    <row r="27" spans="1:15" ht="9.75" customHeight="1" x14ac:dyDescent="0.25">
      <c r="A27" s="137" t="s">
        <v>199</v>
      </c>
      <c r="B27" s="137"/>
      <c r="C27" s="137"/>
      <c r="D27" s="137"/>
      <c r="E27" s="137"/>
      <c r="F27" s="64" t="s">
        <v>180</v>
      </c>
      <c r="G27" s="64">
        <v>403900</v>
      </c>
      <c r="H27" s="64">
        <v>403900</v>
      </c>
      <c r="I27" s="64">
        <v>403900</v>
      </c>
      <c r="J27" s="64">
        <v>403900</v>
      </c>
      <c r="K27" s="64">
        <v>403900</v>
      </c>
      <c r="L27" s="64">
        <v>403900</v>
      </c>
      <c r="M27" s="64"/>
      <c r="N27" s="64"/>
      <c r="O27" s="64"/>
    </row>
    <row r="28" spans="1:15" x14ac:dyDescent="0.25">
      <c r="A28" s="137" t="s">
        <v>161</v>
      </c>
      <c r="B28" s="137"/>
      <c r="C28" s="137"/>
      <c r="D28" s="137"/>
      <c r="E28" s="137"/>
      <c r="F28" s="64" t="s">
        <v>162</v>
      </c>
      <c r="G28" s="64">
        <v>401200</v>
      </c>
      <c r="H28" s="64">
        <v>401200</v>
      </c>
      <c r="I28" s="64">
        <v>401200</v>
      </c>
      <c r="J28" s="64">
        <v>401200</v>
      </c>
      <c r="K28" s="64">
        <v>401200</v>
      </c>
      <c r="L28" s="64">
        <v>401200</v>
      </c>
      <c r="M28" s="64"/>
      <c r="N28" s="64"/>
      <c r="O28" s="64"/>
    </row>
    <row r="29" spans="1:15" ht="15" customHeight="1" x14ac:dyDescent="0.25">
      <c r="A29" s="188" t="s">
        <v>163</v>
      </c>
      <c r="B29" s="188"/>
      <c r="C29" s="188"/>
      <c r="D29" s="188"/>
      <c r="E29" s="188"/>
      <c r="F29" s="22">
        <v>227</v>
      </c>
      <c r="G29" s="22">
        <v>6400</v>
      </c>
      <c r="H29" s="22">
        <v>6400</v>
      </c>
      <c r="I29" s="22">
        <v>6400</v>
      </c>
      <c r="J29" s="22">
        <v>6400</v>
      </c>
      <c r="K29" s="22">
        <v>6400</v>
      </c>
      <c r="L29" s="22">
        <v>6400</v>
      </c>
      <c r="M29" s="22"/>
      <c r="N29" s="22"/>
      <c r="O29" s="22"/>
    </row>
    <row r="30" spans="1:15" ht="15" customHeight="1" x14ac:dyDescent="0.25">
      <c r="A30" s="183" t="s">
        <v>164</v>
      </c>
      <c r="B30" s="183"/>
      <c r="C30" s="183"/>
      <c r="D30" s="183"/>
      <c r="E30" s="183"/>
      <c r="F30" s="64" t="s">
        <v>165</v>
      </c>
      <c r="G30" s="64"/>
      <c r="H30" s="64"/>
      <c r="I30" s="64"/>
      <c r="J30" s="64"/>
      <c r="K30" s="64"/>
      <c r="L30" s="64"/>
      <c r="M30" s="64"/>
      <c r="N30" s="64"/>
      <c r="O30" s="64"/>
    </row>
    <row r="31" spans="1:15" ht="15" customHeight="1" x14ac:dyDescent="0.25">
      <c r="A31" s="183" t="s">
        <v>166</v>
      </c>
      <c r="B31" s="183"/>
      <c r="C31" s="183"/>
      <c r="D31" s="183"/>
      <c r="E31" s="183"/>
      <c r="F31" s="64" t="s">
        <v>167</v>
      </c>
      <c r="G31" s="64">
        <v>16100</v>
      </c>
      <c r="H31" s="64">
        <v>16100</v>
      </c>
      <c r="I31" s="64">
        <v>16100</v>
      </c>
      <c r="J31" s="64">
        <v>16100</v>
      </c>
      <c r="K31" s="64">
        <v>16100</v>
      </c>
      <c r="L31" s="64">
        <v>16100</v>
      </c>
      <c r="M31" s="64"/>
      <c r="N31" s="64"/>
      <c r="O31" s="64"/>
    </row>
    <row r="32" spans="1:15" ht="15" customHeight="1" x14ac:dyDescent="0.25">
      <c r="A32" s="183" t="s">
        <v>168</v>
      </c>
      <c r="B32" s="183"/>
      <c r="C32" s="183"/>
      <c r="D32" s="183"/>
      <c r="E32" s="183"/>
      <c r="F32" s="64" t="s">
        <v>169</v>
      </c>
      <c r="G32" s="64">
        <v>14000</v>
      </c>
      <c r="H32" s="64">
        <v>14000</v>
      </c>
      <c r="I32" s="64">
        <v>14000</v>
      </c>
      <c r="J32" s="64">
        <v>14000</v>
      </c>
      <c r="K32" s="64">
        <v>14000</v>
      </c>
      <c r="L32" s="64">
        <v>14000</v>
      </c>
      <c r="M32" s="64"/>
      <c r="N32" s="64"/>
      <c r="O32" s="64"/>
    </row>
    <row r="33" spans="1:15" ht="15" customHeight="1" x14ac:dyDescent="0.25">
      <c r="A33" s="188" t="s">
        <v>170</v>
      </c>
      <c r="B33" s="188"/>
      <c r="C33" s="188"/>
      <c r="D33" s="188"/>
      <c r="E33" s="188"/>
      <c r="F33" s="22">
        <v>262</v>
      </c>
      <c r="G33" s="22"/>
      <c r="H33" s="22"/>
      <c r="I33" s="22"/>
      <c r="J33" s="22"/>
      <c r="K33" s="22"/>
      <c r="L33" s="22"/>
      <c r="M33" s="64"/>
      <c r="N33" s="64"/>
      <c r="O33" s="64"/>
    </row>
    <row r="34" spans="1:15" ht="15" customHeight="1" x14ac:dyDescent="0.25">
      <c r="A34" s="188" t="s">
        <v>171</v>
      </c>
      <c r="B34" s="188"/>
      <c r="C34" s="188"/>
      <c r="D34" s="188"/>
      <c r="E34" s="188"/>
      <c r="F34" s="22">
        <v>290</v>
      </c>
      <c r="G34" s="22">
        <f>G35+G36+G37</f>
        <v>142100</v>
      </c>
      <c r="H34" s="22">
        <f t="shared" ref="H34:L34" si="6">H35+H36+H37</f>
        <v>142100</v>
      </c>
      <c r="I34" s="22">
        <f t="shared" si="6"/>
        <v>142100</v>
      </c>
      <c r="J34" s="22">
        <f t="shared" si="6"/>
        <v>142100</v>
      </c>
      <c r="K34" s="22">
        <f t="shared" si="6"/>
        <v>142100</v>
      </c>
      <c r="L34" s="22">
        <f t="shared" si="6"/>
        <v>142100</v>
      </c>
      <c r="M34" s="64"/>
      <c r="N34" s="64"/>
      <c r="O34" s="64"/>
    </row>
    <row r="35" spans="1:15" ht="15" customHeight="1" x14ac:dyDescent="0.25">
      <c r="A35" s="183" t="s">
        <v>201</v>
      </c>
      <c r="B35" s="183"/>
      <c r="C35" s="183"/>
      <c r="D35" s="183"/>
      <c r="E35" s="183"/>
      <c r="F35" s="64" t="s">
        <v>203</v>
      </c>
      <c r="G35" s="64">
        <v>135600</v>
      </c>
      <c r="H35" s="64">
        <v>135600</v>
      </c>
      <c r="I35" s="64">
        <v>135600</v>
      </c>
      <c r="J35" s="64">
        <v>135600</v>
      </c>
      <c r="K35" s="64">
        <v>135600</v>
      </c>
      <c r="L35" s="64">
        <v>135600</v>
      </c>
      <c r="M35" s="64"/>
      <c r="N35" s="64"/>
      <c r="O35" s="64"/>
    </row>
    <row r="36" spans="1:15" ht="15" customHeight="1" x14ac:dyDescent="0.25">
      <c r="A36" s="183" t="s">
        <v>202</v>
      </c>
      <c r="B36" s="183"/>
      <c r="C36" s="183"/>
      <c r="D36" s="183"/>
      <c r="E36" s="183"/>
      <c r="F36" s="64" t="s">
        <v>204</v>
      </c>
      <c r="G36" s="64">
        <v>6500</v>
      </c>
      <c r="H36" s="64">
        <v>6500</v>
      </c>
      <c r="I36" s="64">
        <v>6500</v>
      </c>
      <c r="J36" s="64">
        <v>6500</v>
      </c>
      <c r="K36" s="64">
        <v>6500</v>
      </c>
      <c r="L36" s="64">
        <v>6500</v>
      </c>
      <c r="M36" s="64"/>
      <c r="N36" s="64"/>
      <c r="O36" s="64"/>
    </row>
    <row r="37" spans="1:15" ht="15" customHeight="1" x14ac:dyDescent="0.25">
      <c r="A37" s="183" t="s">
        <v>172</v>
      </c>
      <c r="B37" s="183"/>
      <c r="C37" s="183"/>
      <c r="D37" s="183"/>
      <c r="E37" s="183"/>
      <c r="F37" s="64">
        <v>296</v>
      </c>
      <c r="G37" s="64"/>
      <c r="H37" s="64"/>
      <c r="I37" s="64"/>
      <c r="J37" s="64"/>
      <c r="K37" s="64"/>
      <c r="L37" s="64"/>
      <c r="M37" s="22"/>
      <c r="N37" s="22"/>
      <c r="O37" s="22"/>
    </row>
    <row r="38" spans="1:15" ht="15" customHeight="1" x14ac:dyDescent="0.25">
      <c r="A38" s="188" t="s">
        <v>173</v>
      </c>
      <c r="B38" s="188"/>
      <c r="C38" s="188"/>
      <c r="D38" s="188"/>
      <c r="E38" s="188"/>
      <c r="F38" s="65">
        <v>340</v>
      </c>
      <c r="G38" s="22">
        <f>G39+G40+G41</f>
        <v>390000</v>
      </c>
      <c r="H38" s="22">
        <f t="shared" ref="H38:L38" si="7">H39+H40+H41</f>
        <v>390000</v>
      </c>
      <c r="I38" s="22">
        <f t="shared" si="7"/>
        <v>390000</v>
      </c>
      <c r="J38" s="22">
        <f t="shared" si="7"/>
        <v>390000</v>
      </c>
      <c r="K38" s="22">
        <f t="shared" si="7"/>
        <v>390000</v>
      </c>
      <c r="L38" s="22">
        <f t="shared" si="7"/>
        <v>390000</v>
      </c>
      <c r="M38" s="22"/>
      <c r="N38" s="22"/>
      <c r="O38" s="22"/>
    </row>
    <row r="39" spans="1:15" ht="15" customHeight="1" x14ac:dyDescent="0.25">
      <c r="A39" s="183" t="s">
        <v>348</v>
      </c>
      <c r="B39" s="183"/>
      <c r="C39" s="183"/>
      <c r="D39" s="183"/>
      <c r="E39" s="183"/>
      <c r="F39" s="66" t="s">
        <v>358</v>
      </c>
      <c r="G39" s="64">
        <v>362400</v>
      </c>
      <c r="H39" s="64">
        <v>362400</v>
      </c>
      <c r="I39" s="64">
        <v>362400</v>
      </c>
      <c r="J39" s="64">
        <v>362400</v>
      </c>
      <c r="K39" s="64">
        <v>362400</v>
      </c>
      <c r="L39" s="64">
        <v>362400</v>
      </c>
      <c r="M39" s="64"/>
      <c r="N39" s="64"/>
      <c r="O39" s="64"/>
    </row>
    <row r="40" spans="1:15" ht="15" customHeight="1" x14ac:dyDescent="0.25">
      <c r="A40" s="189" t="s">
        <v>174</v>
      </c>
      <c r="B40" s="189"/>
      <c r="C40" s="189"/>
      <c r="D40" s="189"/>
      <c r="E40" s="189"/>
      <c r="F40" s="66">
        <v>346</v>
      </c>
      <c r="G40" s="64">
        <v>13600</v>
      </c>
      <c r="H40" s="64">
        <v>27600</v>
      </c>
      <c r="I40" s="64">
        <v>27600</v>
      </c>
      <c r="J40" s="64">
        <v>13600</v>
      </c>
      <c r="K40" s="64">
        <v>27600</v>
      </c>
      <c r="L40" s="64">
        <v>27600</v>
      </c>
      <c r="M40" s="30"/>
      <c r="N40" s="30"/>
      <c r="O40" s="64"/>
    </row>
    <row r="41" spans="1:15" ht="14.25" customHeight="1" x14ac:dyDescent="0.25">
      <c r="A41" s="189" t="s">
        <v>174</v>
      </c>
      <c r="B41" s="189"/>
      <c r="C41" s="189"/>
      <c r="D41" s="189"/>
      <c r="E41" s="189"/>
      <c r="F41" s="64">
        <v>349</v>
      </c>
      <c r="G41" s="64">
        <v>14000</v>
      </c>
      <c r="H41" s="64">
        <v>0</v>
      </c>
      <c r="I41" s="64">
        <v>0</v>
      </c>
      <c r="J41" s="64">
        <v>14000</v>
      </c>
      <c r="K41" s="64">
        <v>0</v>
      </c>
      <c r="L41" s="64">
        <v>0</v>
      </c>
      <c r="M41" s="30"/>
      <c r="N41" s="30"/>
      <c r="O41" s="64"/>
    </row>
    <row r="42" spans="1:15" ht="11.25" customHeight="1" x14ac:dyDescent="0.25">
      <c r="A42" s="249" t="s">
        <v>350</v>
      </c>
      <c r="B42" s="249"/>
      <c r="C42" s="249"/>
      <c r="D42" s="249"/>
      <c r="E42" s="249"/>
      <c r="F42" s="21"/>
      <c r="G42" s="26">
        <f>G43</f>
        <v>2100</v>
      </c>
      <c r="H42" s="26">
        <f t="shared" ref="H42:L42" si="8">H43</f>
        <v>2100</v>
      </c>
      <c r="I42" s="26">
        <f t="shared" si="8"/>
        <v>2100</v>
      </c>
      <c r="J42" s="26">
        <f t="shared" si="8"/>
        <v>2100</v>
      </c>
      <c r="K42" s="26">
        <f t="shared" si="8"/>
        <v>2100</v>
      </c>
      <c r="L42" s="26">
        <f t="shared" si="8"/>
        <v>2100</v>
      </c>
      <c r="M42" s="69"/>
      <c r="N42" s="69"/>
      <c r="O42" s="69"/>
    </row>
    <row r="43" spans="1:15" ht="10.5" customHeight="1" x14ac:dyDescent="0.25">
      <c r="A43" s="250" t="s">
        <v>188</v>
      </c>
      <c r="B43" s="251"/>
      <c r="C43" s="251"/>
      <c r="D43" s="251"/>
      <c r="E43" s="252"/>
      <c r="F43" s="64" t="s">
        <v>180</v>
      </c>
      <c r="G43" s="28">
        <v>2100</v>
      </c>
      <c r="H43" s="28">
        <v>2100</v>
      </c>
      <c r="I43" s="28">
        <v>2100</v>
      </c>
      <c r="J43" s="28">
        <v>2100</v>
      </c>
      <c r="K43" s="28">
        <v>2100</v>
      </c>
      <c r="L43" s="28">
        <v>2100</v>
      </c>
      <c r="M43" s="23"/>
      <c r="N43" s="23"/>
      <c r="O43" s="23"/>
    </row>
    <row r="44" spans="1:15" ht="10.5" customHeight="1" x14ac:dyDescent="0.25">
      <c r="A44" s="249" t="s">
        <v>356</v>
      </c>
      <c r="B44" s="249"/>
      <c r="C44" s="249"/>
      <c r="D44" s="249"/>
      <c r="E44" s="249"/>
      <c r="F44" s="21"/>
      <c r="G44" s="26">
        <f t="shared" ref="G44:L44" si="9">G45+G46</f>
        <v>62300</v>
      </c>
      <c r="H44" s="26">
        <f t="shared" si="9"/>
        <v>62300</v>
      </c>
      <c r="I44" s="26">
        <f t="shared" si="9"/>
        <v>62300</v>
      </c>
      <c r="J44" s="26">
        <f t="shared" si="9"/>
        <v>62300</v>
      </c>
      <c r="K44" s="26">
        <f t="shared" si="9"/>
        <v>62300</v>
      </c>
      <c r="L44" s="26">
        <f t="shared" si="9"/>
        <v>62300</v>
      </c>
      <c r="M44" s="31"/>
      <c r="N44" s="31"/>
      <c r="O44" s="31"/>
    </row>
    <row r="45" spans="1:15" ht="12" customHeight="1" x14ac:dyDescent="0.25">
      <c r="A45" s="188" t="s">
        <v>141</v>
      </c>
      <c r="B45" s="188"/>
      <c r="C45" s="188"/>
      <c r="D45" s="188"/>
      <c r="E45" s="188"/>
      <c r="F45" s="22">
        <v>221</v>
      </c>
      <c r="G45" s="28">
        <v>62300</v>
      </c>
      <c r="H45" s="28">
        <v>62300</v>
      </c>
      <c r="I45" s="28">
        <v>62300</v>
      </c>
      <c r="J45" s="28">
        <v>62300</v>
      </c>
      <c r="K45" s="28">
        <v>62300</v>
      </c>
      <c r="L45" s="28">
        <v>62300</v>
      </c>
      <c r="M45" s="32"/>
      <c r="N45" s="32"/>
      <c r="O45" s="32"/>
    </row>
    <row r="46" spans="1:15" ht="12.75" customHeight="1" x14ac:dyDescent="0.25">
      <c r="A46" s="260" t="s">
        <v>175</v>
      </c>
      <c r="B46" s="260"/>
      <c r="C46" s="260"/>
      <c r="D46" s="260"/>
      <c r="E46" s="260"/>
      <c r="F46" s="27" t="s">
        <v>176</v>
      </c>
      <c r="G46" s="28"/>
      <c r="H46" s="28"/>
      <c r="I46" s="28"/>
      <c r="J46" s="28"/>
      <c r="K46" s="28"/>
      <c r="L46" s="28"/>
      <c r="M46" s="68"/>
      <c r="N46" s="29"/>
      <c r="O46" s="29"/>
    </row>
    <row r="47" spans="1:15" ht="11.25" customHeight="1" x14ac:dyDescent="0.25">
      <c r="A47" s="249" t="s">
        <v>357</v>
      </c>
      <c r="B47" s="249"/>
      <c r="C47" s="249"/>
      <c r="D47" s="249"/>
      <c r="E47" s="249"/>
      <c r="F47" s="21"/>
      <c r="G47" s="26">
        <f t="shared" ref="G47:L47" si="10">G48+G49+G50+G51+G52+G53+G54</f>
        <v>34600</v>
      </c>
      <c r="H47" s="26">
        <f t="shared" si="10"/>
        <v>0</v>
      </c>
      <c r="I47" s="26">
        <f t="shared" si="10"/>
        <v>0</v>
      </c>
      <c r="J47" s="26">
        <f t="shared" si="10"/>
        <v>34600</v>
      </c>
      <c r="K47" s="26">
        <f t="shared" si="10"/>
        <v>0</v>
      </c>
      <c r="L47" s="26">
        <f t="shared" si="10"/>
        <v>0</v>
      </c>
      <c r="M47" s="31"/>
      <c r="N47" s="31"/>
      <c r="O47" s="31"/>
    </row>
    <row r="48" spans="1:15" ht="12" customHeight="1" x14ac:dyDescent="0.25">
      <c r="A48" s="259" t="s">
        <v>177</v>
      </c>
      <c r="B48" s="259"/>
      <c r="C48" s="259"/>
      <c r="D48" s="259"/>
      <c r="E48" s="259"/>
      <c r="F48" s="64" t="s">
        <v>178</v>
      </c>
      <c r="G48" s="25"/>
      <c r="H48" s="25"/>
      <c r="I48" s="25"/>
      <c r="J48" s="25"/>
      <c r="K48" s="25"/>
      <c r="L48" s="25"/>
      <c r="M48" s="32"/>
      <c r="N48" s="32"/>
      <c r="O48" s="32"/>
    </row>
    <row r="49" spans="1:15" ht="11.25" customHeight="1" x14ac:dyDescent="0.25">
      <c r="A49" s="256" t="s">
        <v>190</v>
      </c>
      <c r="B49" s="257"/>
      <c r="C49" s="257"/>
      <c r="D49" s="257"/>
      <c r="E49" s="258"/>
      <c r="F49" s="64">
        <v>224</v>
      </c>
      <c r="G49" s="25"/>
      <c r="H49" s="25"/>
      <c r="I49" s="25"/>
      <c r="J49" s="25"/>
      <c r="K49" s="25"/>
      <c r="L49" s="25"/>
      <c r="M49" s="32"/>
      <c r="N49" s="32"/>
      <c r="O49" s="32"/>
    </row>
    <row r="50" spans="1:15" ht="10.5" customHeight="1" x14ac:dyDescent="0.25">
      <c r="A50" s="137" t="s">
        <v>156</v>
      </c>
      <c r="B50" s="137"/>
      <c r="C50" s="137"/>
      <c r="D50" s="137"/>
      <c r="E50" s="137"/>
      <c r="F50" s="28" t="s">
        <v>157</v>
      </c>
      <c r="G50" s="64">
        <v>1700</v>
      </c>
      <c r="H50" s="64"/>
      <c r="I50" s="64"/>
      <c r="J50" s="64">
        <v>1700</v>
      </c>
      <c r="K50" s="64"/>
      <c r="L50" s="64"/>
      <c r="M50" s="33"/>
      <c r="N50" s="33"/>
      <c r="O50" s="33"/>
    </row>
    <row r="51" spans="1:15" ht="11.25" customHeight="1" x14ac:dyDescent="0.25">
      <c r="A51" s="137" t="s">
        <v>158</v>
      </c>
      <c r="B51" s="137"/>
      <c r="C51" s="137"/>
      <c r="D51" s="137"/>
      <c r="E51" s="137"/>
      <c r="F51" s="28" t="s">
        <v>159</v>
      </c>
      <c r="G51" s="64">
        <v>25300</v>
      </c>
      <c r="H51" s="64"/>
      <c r="I51" s="64"/>
      <c r="J51" s="64">
        <v>25300</v>
      </c>
      <c r="K51" s="64"/>
      <c r="L51" s="64"/>
      <c r="M51" s="64"/>
      <c r="N51" s="64"/>
      <c r="O51" s="64"/>
    </row>
    <row r="52" spans="1:15" ht="11.25" customHeight="1" x14ac:dyDescent="0.25">
      <c r="A52" s="137" t="s">
        <v>179</v>
      </c>
      <c r="B52" s="137"/>
      <c r="C52" s="137"/>
      <c r="D52" s="137"/>
      <c r="E52" s="137"/>
      <c r="F52" s="64" t="s">
        <v>180</v>
      </c>
      <c r="G52" s="64"/>
      <c r="H52" s="64"/>
      <c r="I52" s="64"/>
      <c r="J52" s="64"/>
      <c r="K52" s="64"/>
      <c r="L52" s="64"/>
      <c r="M52" s="64"/>
      <c r="N52" s="64"/>
      <c r="O52" s="64"/>
    </row>
    <row r="53" spans="1:15" ht="15" customHeight="1" x14ac:dyDescent="0.25">
      <c r="A53" s="137" t="s">
        <v>181</v>
      </c>
      <c r="B53" s="137"/>
      <c r="C53" s="137"/>
      <c r="D53" s="137"/>
      <c r="E53" s="137"/>
      <c r="F53" s="64" t="s">
        <v>162</v>
      </c>
      <c r="G53" s="64"/>
      <c r="H53" s="64"/>
      <c r="I53" s="64"/>
      <c r="J53" s="64"/>
      <c r="K53" s="64"/>
      <c r="L53" s="64"/>
      <c r="M53" s="64"/>
      <c r="N53" s="64"/>
      <c r="O53" s="64"/>
    </row>
    <row r="54" spans="1:15" ht="15" customHeight="1" x14ac:dyDescent="0.25">
      <c r="A54" s="183" t="s">
        <v>168</v>
      </c>
      <c r="B54" s="183"/>
      <c r="C54" s="183"/>
      <c r="D54" s="183"/>
      <c r="E54" s="183"/>
      <c r="F54" s="64" t="s">
        <v>169</v>
      </c>
      <c r="G54" s="64">
        <v>7600</v>
      </c>
      <c r="H54" s="64"/>
      <c r="I54" s="64"/>
      <c r="J54" s="64">
        <v>7600</v>
      </c>
      <c r="K54" s="64"/>
      <c r="L54" s="64"/>
      <c r="M54" s="64"/>
      <c r="N54" s="64"/>
      <c r="O54" s="64"/>
    </row>
    <row r="55" spans="1:15" ht="13.5" customHeight="1" x14ac:dyDescent="0.25">
      <c r="A55" s="249" t="s">
        <v>314</v>
      </c>
      <c r="B55" s="249"/>
      <c r="C55" s="249"/>
      <c r="D55" s="249"/>
      <c r="E55" s="249"/>
      <c r="F55" s="71"/>
      <c r="G55" s="38">
        <f>G56+G57+G58</f>
        <v>822000</v>
      </c>
      <c r="H55" s="38">
        <f t="shared" ref="H55:J55" si="11">H56+H57+H58</f>
        <v>822000</v>
      </c>
      <c r="I55" s="38">
        <f t="shared" si="11"/>
        <v>1139000</v>
      </c>
      <c r="J55" s="38">
        <f t="shared" si="11"/>
        <v>822000</v>
      </c>
      <c r="K55" s="38">
        <f t="shared" ref="K55:L55" si="12">K56+K57</f>
        <v>822000</v>
      </c>
      <c r="L55" s="38">
        <f t="shared" si="12"/>
        <v>1139000</v>
      </c>
      <c r="M55" s="69"/>
      <c r="N55" s="69"/>
      <c r="O55" s="69"/>
    </row>
    <row r="56" spans="1:15" ht="13.5" customHeight="1" x14ac:dyDescent="0.25">
      <c r="A56" s="188" t="s">
        <v>139</v>
      </c>
      <c r="B56" s="188"/>
      <c r="C56" s="188"/>
      <c r="D56" s="188"/>
      <c r="E56" s="188"/>
      <c r="F56" s="72">
        <v>211</v>
      </c>
      <c r="G56" s="34">
        <v>628300</v>
      </c>
      <c r="H56" s="34">
        <v>631300</v>
      </c>
      <c r="I56" s="34">
        <v>631300</v>
      </c>
      <c r="J56" s="34">
        <v>628300</v>
      </c>
      <c r="K56" s="34">
        <v>631300</v>
      </c>
      <c r="L56" s="34">
        <v>631300</v>
      </c>
      <c r="M56" s="23"/>
      <c r="N56" s="23"/>
      <c r="O56" s="23"/>
    </row>
    <row r="57" spans="1:15" ht="12" customHeight="1" x14ac:dyDescent="0.25">
      <c r="A57" s="188" t="s">
        <v>140</v>
      </c>
      <c r="B57" s="188"/>
      <c r="C57" s="188"/>
      <c r="D57" s="188"/>
      <c r="E57" s="188"/>
      <c r="F57" s="72">
        <v>213</v>
      </c>
      <c r="G57" s="34">
        <v>190700</v>
      </c>
      <c r="H57" s="34">
        <v>190700</v>
      </c>
      <c r="I57" s="34">
        <v>507700</v>
      </c>
      <c r="J57" s="34">
        <v>190700</v>
      </c>
      <c r="K57" s="34">
        <v>190700</v>
      </c>
      <c r="L57" s="34">
        <v>507700</v>
      </c>
      <c r="M57" s="23"/>
      <c r="N57" s="23"/>
      <c r="O57" s="23"/>
    </row>
    <row r="58" spans="1:15" ht="10.5" customHeight="1" x14ac:dyDescent="0.25">
      <c r="A58" s="239" t="s">
        <v>205</v>
      </c>
      <c r="B58" s="240"/>
      <c r="C58" s="240"/>
      <c r="D58" s="240"/>
      <c r="E58" s="241"/>
      <c r="F58" s="39">
        <v>266</v>
      </c>
      <c r="G58" s="39">
        <v>3000</v>
      </c>
      <c r="H58" s="39">
        <v>0</v>
      </c>
      <c r="I58" s="39">
        <v>0</v>
      </c>
      <c r="J58" s="39">
        <v>3000</v>
      </c>
      <c r="K58" s="39">
        <v>0</v>
      </c>
      <c r="L58" s="39">
        <v>0</v>
      </c>
      <c r="M58" s="20"/>
      <c r="N58" s="20"/>
      <c r="O58" s="64"/>
    </row>
    <row r="59" spans="1:15" ht="12" customHeight="1" x14ac:dyDescent="0.25">
      <c r="A59" s="249" t="s">
        <v>315</v>
      </c>
      <c r="B59" s="249"/>
      <c r="C59" s="249"/>
      <c r="D59" s="249"/>
      <c r="E59" s="249"/>
      <c r="F59" s="71"/>
      <c r="G59" s="38">
        <f>G60+G61+G62</f>
        <v>344400</v>
      </c>
      <c r="H59" s="38">
        <f t="shared" ref="H59:K59" si="13">H60+H61+H62</f>
        <v>344400</v>
      </c>
      <c r="I59" s="38">
        <f t="shared" si="13"/>
        <v>344400</v>
      </c>
      <c r="J59" s="38">
        <f t="shared" si="13"/>
        <v>344400</v>
      </c>
      <c r="K59" s="38">
        <f t="shared" si="13"/>
        <v>344400</v>
      </c>
      <c r="L59" s="38">
        <f t="shared" ref="L59" si="14">L60+L61</f>
        <v>344400</v>
      </c>
      <c r="M59" s="69"/>
      <c r="N59" s="69"/>
      <c r="O59" s="69"/>
    </row>
    <row r="60" spans="1:15" ht="10.5" customHeight="1" x14ac:dyDescent="0.25">
      <c r="A60" s="188" t="s">
        <v>139</v>
      </c>
      <c r="B60" s="188"/>
      <c r="C60" s="188"/>
      <c r="D60" s="188"/>
      <c r="E60" s="188"/>
      <c r="F60" s="72">
        <v>211</v>
      </c>
      <c r="G60" s="34">
        <v>262500</v>
      </c>
      <c r="H60" s="34">
        <v>264500</v>
      </c>
      <c r="I60" s="34">
        <v>264500</v>
      </c>
      <c r="J60" s="34">
        <v>262500</v>
      </c>
      <c r="K60" s="34">
        <v>264500</v>
      </c>
      <c r="L60" s="34">
        <v>264500</v>
      </c>
      <c r="M60" s="23"/>
      <c r="N60" s="23"/>
      <c r="O60" s="23"/>
    </row>
    <row r="61" spans="1:15" ht="12.75" customHeight="1" x14ac:dyDescent="0.25">
      <c r="A61" s="188" t="s">
        <v>140</v>
      </c>
      <c r="B61" s="188"/>
      <c r="C61" s="188"/>
      <c r="D61" s="188"/>
      <c r="E61" s="188"/>
      <c r="F61" s="72">
        <v>213</v>
      </c>
      <c r="G61" s="34">
        <v>79900</v>
      </c>
      <c r="H61" s="34">
        <v>79900</v>
      </c>
      <c r="I61" s="34">
        <v>79900</v>
      </c>
      <c r="J61" s="34">
        <v>79900</v>
      </c>
      <c r="K61" s="34">
        <v>79900</v>
      </c>
      <c r="L61" s="34">
        <v>79900</v>
      </c>
      <c r="M61" s="23"/>
      <c r="N61" s="23"/>
      <c r="O61" s="23"/>
    </row>
    <row r="62" spans="1:15" ht="11.25" customHeight="1" x14ac:dyDescent="0.25">
      <c r="A62" s="239" t="s">
        <v>205</v>
      </c>
      <c r="B62" s="240"/>
      <c r="C62" s="240"/>
      <c r="D62" s="240"/>
      <c r="E62" s="241"/>
      <c r="F62" s="39">
        <v>266</v>
      </c>
      <c r="G62" s="39">
        <v>2000</v>
      </c>
      <c r="H62" s="39">
        <v>0</v>
      </c>
      <c r="I62" s="39">
        <v>0</v>
      </c>
      <c r="J62" s="39">
        <v>2000</v>
      </c>
      <c r="K62" s="39">
        <v>0</v>
      </c>
      <c r="L62" s="39">
        <v>0</v>
      </c>
      <c r="M62" s="20"/>
      <c r="N62" s="20"/>
      <c r="O62" s="64"/>
    </row>
    <row r="63" spans="1:15" ht="12.75" customHeight="1" x14ac:dyDescent="0.25">
      <c r="A63" s="249" t="s">
        <v>316</v>
      </c>
      <c r="B63" s="249"/>
      <c r="C63" s="249"/>
      <c r="D63" s="249"/>
      <c r="E63" s="249"/>
      <c r="F63" s="71"/>
      <c r="G63" s="38">
        <f>G64+G65+G66</f>
        <v>169000</v>
      </c>
      <c r="H63" s="38">
        <f t="shared" ref="H63:K63" si="15">H64+H65+H66</f>
        <v>169000</v>
      </c>
      <c r="I63" s="38">
        <f t="shared" si="15"/>
        <v>169000</v>
      </c>
      <c r="J63" s="38">
        <f t="shared" si="15"/>
        <v>169000</v>
      </c>
      <c r="K63" s="38">
        <f t="shared" si="15"/>
        <v>169000</v>
      </c>
      <c r="L63" s="38">
        <f t="shared" ref="L63" si="16">L64+L65</f>
        <v>169000</v>
      </c>
      <c r="M63" s="69"/>
      <c r="N63" s="69"/>
      <c r="O63" s="69"/>
    </row>
    <row r="64" spans="1:15" ht="11.25" customHeight="1" x14ac:dyDescent="0.25">
      <c r="A64" s="188" t="s">
        <v>139</v>
      </c>
      <c r="B64" s="188"/>
      <c r="C64" s="188"/>
      <c r="D64" s="188"/>
      <c r="E64" s="188"/>
      <c r="F64" s="72">
        <v>211</v>
      </c>
      <c r="G64" s="34">
        <v>128000</v>
      </c>
      <c r="H64" s="34">
        <v>130000</v>
      </c>
      <c r="I64" s="34">
        <v>130000</v>
      </c>
      <c r="J64" s="34">
        <v>128000</v>
      </c>
      <c r="K64" s="34">
        <v>130000</v>
      </c>
      <c r="L64" s="34">
        <v>130000</v>
      </c>
      <c r="M64" s="23"/>
      <c r="N64" s="23"/>
      <c r="O64" s="23"/>
    </row>
    <row r="65" spans="1:15" ht="9.75" customHeight="1" x14ac:dyDescent="0.25">
      <c r="A65" s="188" t="s">
        <v>140</v>
      </c>
      <c r="B65" s="188"/>
      <c r="C65" s="188"/>
      <c r="D65" s="188"/>
      <c r="E65" s="188"/>
      <c r="F65" s="72">
        <v>213</v>
      </c>
      <c r="G65" s="34">
        <v>39000</v>
      </c>
      <c r="H65" s="34">
        <v>39000</v>
      </c>
      <c r="I65" s="34">
        <v>39000</v>
      </c>
      <c r="J65" s="34">
        <v>39000</v>
      </c>
      <c r="K65" s="34">
        <v>39000</v>
      </c>
      <c r="L65" s="34">
        <v>39000</v>
      </c>
      <c r="M65" s="23"/>
      <c r="N65" s="23"/>
      <c r="O65" s="23"/>
    </row>
    <row r="66" spans="1:15" ht="12" customHeight="1" x14ac:dyDescent="0.25">
      <c r="A66" s="239" t="s">
        <v>205</v>
      </c>
      <c r="B66" s="240"/>
      <c r="C66" s="240"/>
      <c r="D66" s="240"/>
      <c r="E66" s="241"/>
      <c r="F66" s="39">
        <v>266</v>
      </c>
      <c r="G66" s="39">
        <v>2000</v>
      </c>
      <c r="H66" s="39">
        <v>0</v>
      </c>
      <c r="I66" s="39">
        <v>0</v>
      </c>
      <c r="J66" s="39">
        <v>2000</v>
      </c>
      <c r="K66" s="39">
        <v>0</v>
      </c>
      <c r="L66" s="39">
        <v>0</v>
      </c>
      <c r="M66" s="20"/>
      <c r="N66" s="20"/>
      <c r="O66" s="64"/>
    </row>
    <row r="67" spans="1:15" ht="12" customHeight="1" x14ac:dyDescent="0.25">
      <c r="A67" s="249" t="s">
        <v>347</v>
      </c>
      <c r="B67" s="249"/>
      <c r="C67" s="249"/>
      <c r="D67" s="249"/>
      <c r="E67" s="249"/>
      <c r="F67" s="71"/>
      <c r="G67" s="38">
        <f>G68+G69+G70</f>
        <v>338000</v>
      </c>
      <c r="H67" s="38">
        <f t="shared" ref="H67:L67" si="17">H68+H69+H70</f>
        <v>338000</v>
      </c>
      <c r="I67" s="38">
        <f t="shared" si="17"/>
        <v>338000</v>
      </c>
      <c r="J67" s="38">
        <f t="shared" si="17"/>
        <v>338000</v>
      </c>
      <c r="K67" s="38">
        <f t="shared" si="17"/>
        <v>338000</v>
      </c>
      <c r="L67" s="38">
        <f t="shared" si="17"/>
        <v>338000</v>
      </c>
      <c r="M67" s="69"/>
      <c r="N67" s="69"/>
      <c r="O67" s="69"/>
    </row>
    <row r="68" spans="1:15" ht="12.75" customHeight="1" x14ac:dyDescent="0.25">
      <c r="A68" s="188" t="s">
        <v>139</v>
      </c>
      <c r="B68" s="188"/>
      <c r="C68" s="188"/>
      <c r="D68" s="188"/>
      <c r="E68" s="188"/>
      <c r="F68" s="72">
        <v>211</v>
      </c>
      <c r="G68" s="34">
        <v>257000</v>
      </c>
      <c r="H68" s="34">
        <v>259000</v>
      </c>
      <c r="I68" s="34">
        <v>259000</v>
      </c>
      <c r="J68" s="34">
        <v>257000</v>
      </c>
      <c r="K68" s="34">
        <v>259000</v>
      </c>
      <c r="L68" s="34">
        <v>259000</v>
      </c>
      <c r="M68" s="23"/>
      <c r="N68" s="23"/>
      <c r="O68" s="23"/>
    </row>
    <row r="69" spans="1:15" ht="12.75" customHeight="1" x14ac:dyDescent="0.25">
      <c r="A69" s="188" t="s">
        <v>140</v>
      </c>
      <c r="B69" s="188"/>
      <c r="C69" s="188"/>
      <c r="D69" s="188"/>
      <c r="E69" s="188"/>
      <c r="F69" s="72">
        <v>213</v>
      </c>
      <c r="G69" s="34">
        <v>79000</v>
      </c>
      <c r="H69" s="34">
        <v>79000</v>
      </c>
      <c r="I69" s="34">
        <v>79000</v>
      </c>
      <c r="J69" s="34">
        <v>79000</v>
      </c>
      <c r="K69" s="34">
        <v>79000</v>
      </c>
      <c r="L69" s="34">
        <v>79000</v>
      </c>
      <c r="M69" s="23"/>
      <c r="N69" s="23"/>
      <c r="O69" s="23"/>
    </row>
    <row r="70" spans="1:15" ht="12" customHeight="1" x14ac:dyDescent="0.25">
      <c r="A70" s="239" t="s">
        <v>205</v>
      </c>
      <c r="B70" s="240"/>
      <c r="C70" s="240"/>
      <c r="D70" s="240"/>
      <c r="E70" s="241"/>
      <c r="F70" s="39">
        <v>266</v>
      </c>
      <c r="G70" s="39">
        <v>2000</v>
      </c>
      <c r="H70" s="39">
        <v>0</v>
      </c>
      <c r="I70" s="39">
        <v>0</v>
      </c>
      <c r="J70" s="39">
        <v>2000</v>
      </c>
      <c r="K70" s="39">
        <v>0</v>
      </c>
      <c r="L70" s="39">
        <v>0</v>
      </c>
      <c r="M70" s="20"/>
      <c r="N70" s="20"/>
      <c r="O70" s="64"/>
    </row>
    <row r="71" spans="1:15" ht="11.25" customHeight="1" x14ac:dyDescent="0.25">
      <c r="A71" s="249" t="s">
        <v>317</v>
      </c>
      <c r="B71" s="249"/>
      <c r="C71" s="249"/>
      <c r="D71" s="249"/>
      <c r="E71" s="249"/>
      <c r="F71" s="21"/>
      <c r="G71" s="26">
        <f t="shared" ref="G71:L71" si="18">G72</f>
        <v>17000</v>
      </c>
      <c r="H71" s="26">
        <f t="shared" si="18"/>
        <v>17000</v>
      </c>
      <c r="I71" s="26">
        <f t="shared" si="18"/>
        <v>17000</v>
      </c>
      <c r="J71" s="26">
        <f t="shared" si="18"/>
        <v>17000</v>
      </c>
      <c r="K71" s="26">
        <f t="shared" si="18"/>
        <v>17000</v>
      </c>
      <c r="L71" s="26">
        <f t="shared" si="18"/>
        <v>17000</v>
      </c>
      <c r="M71" s="69"/>
      <c r="N71" s="69"/>
      <c r="O71" s="69"/>
    </row>
    <row r="72" spans="1:15" ht="12" customHeight="1" x14ac:dyDescent="0.25">
      <c r="A72" s="189" t="s">
        <v>182</v>
      </c>
      <c r="B72" s="189"/>
      <c r="C72" s="189"/>
      <c r="D72" s="189"/>
      <c r="E72" s="189"/>
      <c r="F72" s="64">
        <v>312</v>
      </c>
      <c r="G72" s="28">
        <v>17000</v>
      </c>
      <c r="H72" s="28">
        <v>17000</v>
      </c>
      <c r="I72" s="28">
        <v>17000</v>
      </c>
      <c r="J72" s="28">
        <v>17000</v>
      </c>
      <c r="K72" s="28">
        <v>17000</v>
      </c>
      <c r="L72" s="28">
        <v>17000</v>
      </c>
      <c r="M72" s="23"/>
      <c r="N72" s="23"/>
      <c r="O72" s="23"/>
    </row>
    <row r="73" spans="1:15" ht="11.25" customHeight="1" x14ac:dyDescent="0.25">
      <c r="A73" s="249" t="s">
        <v>349</v>
      </c>
      <c r="B73" s="249"/>
      <c r="C73" s="249"/>
      <c r="D73" s="249"/>
      <c r="E73" s="249"/>
      <c r="F73" s="21"/>
      <c r="G73" s="26">
        <f t="shared" ref="G73:L73" si="19">G74+G75</f>
        <v>8000</v>
      </c>
      <c r="H73" s="26">
        <f t="shared" si="19"/>
        <v>8000</v>
      </c>
      <c r="I73" s="26">
        <f t="shared" si="19"/>
        <v>8000</v>
      </c>
      <c r="J73" s="26">
        <f t="shared" si="19"/>
        <v>8000</v>
      </c>
      <c r="K73" s="26">
        <f t="shared" si="19"/>
        <v>8000</v>
      </c>
      <c r="L73" s="26">
        <f t="shared" si="19"/>
        <v>8000</v>
      </c>
      <c r="M73" s="69"/>
      <c r="N73" s="69"/>
      <c r="O73" s="69"/>
    </row>
    <row r="74" spans="1:15" ht="12" customHeight="1" x14ac:dyDescent="0.25">
      <c r="A74" s="189" t="s">
        <v>182</v>
      </c>
      <c r="B74" s="189"/>
      <c r="C74" s="189"/>
      <c r="D74" s="189"/>
      <c r="E74" s="189"/>
      <c r="F74" s="64">
        <v>312</v>
      </c>
      <c r="G74" s="28">
        <v>5600</v>
      </c>
      <c r="H74" s="28">
        <v>5600</v>
      </c>
      <c r="I74" s="28">
        <v>5600</v>
      </c>
      <c r="J74" s="28">
        <v>5600</v>
      </c>
      <c r="K74" s="28">
        <v>5600</v>
      </c>
      <c r="L74" s="28">
        <v>5600</v>
      </c>
      <c r="M74" s="23"/>
      <c r="N74" s="23"/>
      <c r="O74" s="23"/>
    </row>
    <row r="75" spans="1:15" ht="12" customHeight="1" x14ac:dyDescent="0.25">
      <c r="A75" s="189" t="s">
        <v>318</v>
      </c>
      <c r="B75" s="189"/>
      <c r="C75" s="189"/>
      <c r="D75" s="189"/>
      <c r="E75" s="189"/>
      <c r="F75" s="64">
        <v>346</v>
      </c>
      <c r="G75" s="28">
        <v>2400</v>
      </c>
      <c r="H75" s="28">
        <v>2400</v>
      </c>
      <c r="I75" s="28">
        <v>2400</v>
      </c>
      <c r="J75" s="28">
        <v>2400</v>
      </c>
      <c r="K75" s="28">
        <v>2400</v>
      </c>
      <c r="L75" s="28">
        <v>2400</v>
      </c>
      <c r="M75" s="23"/>
      <c r="N75" s="23"/>
      <c r="O75" s="23"/>
    </row>
    <row r="76" spans="1:15" ht="11.25" customHeight="1" x14ac:dyDescent="0.25">
      <c r="A76" s="249" t="s">
        <v>345</v>
      </c>
      <c r="B76" s="249"/>
      <c r="C76" s="249"/>
      <c r="D76" s="249"/>
      <c r="E76" s="249"/>
      <c r="F76" s="21"/>
      <c r="G76" s="26">
        <f t="shared" ref="G76:L76" si="20">G77+G78</f>
        <v>8100</v>
      </c>
      <c r="H76" s="26">
        <f t="shared" si="20"/>
        <v>8100</v>
      </c>
      <c r="I76" s="26">
        <f t="shared" si="20"/>
        <v>8100</v>
      </c>
      <c r="J76" s="26">
        <f t="shared" si="20"/>
        <v>8100</v>
      </c>
      <c r="K76" s="26">
        <f t="shared" si="20"/>
        <v>8100</v>
      </c>
      <c r="L76" s="26">
        <f t="shared" si="20"/>
        <v>8100</v>
      </c>
      <c r="M76" s="69"/>
      <c r="N76" s="69"/>
      <c r="O76" s="69"/>
    </row>
    <row r="77" spans="1:15" ht="12.75" customHeight="1" x14ac:dyDescent="0.25">
      <c r="A77" s="250" t="s">
        <v>189</v>
      </c>
      <c r="B77" s="251"/>
      <c r="C77" s="251"/>
      <c r="D77" s="251"/>
      <c r="E77" s="252"/>
      <c r="F77" s="64" t="s">
        <v>180</v>
      </c>
      <c r="G77" s="28">
        <v>8100</v>
      </c>
      <c r="H77" s="28">
        <v>8100</v>
      </c>
      <c r="I77" s="28">
        <v>8100</v>
      </c>
      <c r="J77" s="28">
        <v>8100</v>
      </c>
      <c r="K77" s="28">
        <v>8100</v>
      </c>
      <c r="L77" s="28">
        <v>8100</v>
      </c>
      <c r="M77" s="23"/>
      <c r="N77" s="23"/>
      <c r="O77" s="23"/>
    </row>
    <row r="78" spans="1:15" ht="10.5" customHeight="1" x14ac:dyDescent="0.25">
      <c r="A78" s="250" t="s">
        <v>188</v>
      </c>
      <c r="B78" s="251"/>
      <c r="C78" s="251"/>
      <c r="D78" s="251"/>
      <c r="E78" s="252"/>
      <c r="F78" s="64" t="s">
        <v>180</v>
      </c>
      <c r="G78" s="28">
        <v>0</v>
      </c>
      <c r="H78" s="28">
        <v>0</v>
      </c>
      <c r="I78" s="28">
        <v>0</v>
      </c>
      <c r="J78" s="28">
        <v>0</v>
      </c>
      <c r="K78" s="28">
        <v>0</v>
      </c>
      <c r="L78" s="28">
        <v>0</v>
      </c>
      <c r="M78" s="23"/>
      <c r="N78" s="23"/>
      <c r="O78" s="23"/>
    </row>
    <row r="79" spans="1:15" ht="11.25" customHeight="1" x14ac:dyDescent="0.25">
      <c r="A79" s="253" t="s">
        <v>346</v>
      </c>
      <c r="B79" s="254"/>
      <c r="C79" s="254"/>
      <c r="D79" s="254"/>
      <c r="E79" s="255"/>
      <c r="F79" s="21"/>
      <c r="G79" s="26">
        <f t="shared" ref="G79:L79" si="21">G80+G81</f>
        <v>44000</v>
      </c>
      <c r="H79" s="26">
        <f t="shared" si="21"/>
        <v>44000</v>
      </c>
      <c r="I79" s="26">
        <f t="shared" si="21"/>
        <v>44000</v>
      </c>
      <c r="J79" s="26">
        <f t="shared" si="21"/>
        <v>44000</v>
      </c>
      <c r="K79" s="26">
        <f t="shared" si="21"/>
        <v>44000</v>
      </c>
      <c r="L79" s="26">
        <f t="shared" si="21"/>
        <v>44000</v>
      </c>
      <c r="M79" s="69"/>
      <c r="N79" s="69"/>
      <c r="O79" s="69"/>
    </row>
    <row r="80" spans="1:15" ht="12" customHeight="1" x14ac:dyDescent="0.25">
      <c r="A80" s="250" t="s">
        <v>319</v>
      </c>
      <c r="B80" s="251"/>
      <c r="C80" s="251"/>
      <c r="D80" s="251"/>
      <c r="E80" s="252"/>
      <c r="F80" s="64" t="s">
        <v>180</v>
      </c>
      <c r="G80" s="28">
        <v>44000</v>
      </c>
      <c r="H80" s="28">
        <v>44000</v>
      </c>
      <c r="I80" s="28">
        <v>44000</v>
      </c>
      <c r="J80" s="28">
        <v>44000</v>
      </c>
      <c r="K80" s="28">
        <v>44000</v>
      </c>
      <c r="L80" s="28">
        <v>44000</v>
      </c>
      <c r="M80" s="23"/>
      <c r="N80" s="23"/>
      <c r="O80" s="23"/>
    </row>
  </sheetData>
  <mergeCells count="89">
    <mergeCell ref="A42:E42"/>
    <mergeCell ref="A43:E43"/>
    <mergeCell ref="A1:O1"/>
    <mergeCell ref="A2:E5"/>
    <mergeCell ref="F2:I2"/>
    <mergeCell ref="J2:O2"/>
    <mergeCell ref="G3:G5"/>
    <mergeCell ref="H3:I3"/>
    <mergeCell ref="J3:L3"/>
    <mergeCell ref="M3:O3"/>
    <mergeCell ref="H4:H5"/>
    <mergeCell ref="I4:I5"/>
    <mergeCell ref="J4:J5"/>
    <mergeCell ref="K4:L4"/>
    <mergeCell ref="M4:M5"/>
    <mergeCell ref="N4:O4"/>
    <mergeCell ref="A6:E6"/>
    <mergeCell ref="A19:E19"/>
    <mergeCell ref="A8:E8"/>
    <mergeCell ref="A9:E9"/>
    <mergeCell ref="A10:E10"/>
    <mergeCell ref="A11:E11"/>
    <mergeCell ref="A12:E12"/>
    <mergeCell ref="A13:E13"/>
    <mergeCell ref="A14:E14"/>
    <mergeCell ref="A15:E15"/>
    <mergeCell ref="A16:E16"/>
    <mergeCell ref="A17:E17"/>
    <mergeCell ref="A18:E18"/>
    <mergeCell ref="A7:E7"/>
    <mergeCell ref="A31:E31"/>
    <mergeCell ref="A20:E20"/>
    <mergeCell ref="A21:E21"/>
    <mergeCell ref="A22:E22"/>
    <mergeCell ref="A23:E23"/>
    <mergeCell ref="A24:E24"/>
    <mergeCell ref="A25:E25"/>
    <mergeCell ref="A26:E26"/>
    <mergeCell ref="A27:E27"/>
    <mergeCell ref="A28:E28"/>
    <mergeCell ref="A29:E29"/>
    <mergeCell ref="A30:E30"/>
    <mergeCell ref="A61:E61"/>
    <mergeCell ref="A50:E50"/>
    <mergeCell ref="A32:E32"/>
    <mergeCell ref="A33:E33"/>
    <mergeCell ref="A34:E34"/>
    <mergeCell ref="A35:E35"/>
    <mergeCell ref="A36:E36"/>
    <mergeCell ref="A37:E37"/>
    <mergeCell ref="A38:E38"/>
    <mergeCell ref="A39:E39"/>
    <mergeCell ref="A40:E40"/>
    <mergeCell ref="A41:E41"/>
    <mergeCell ref="A49:E49"/>
    <mergeCell ref="A47:E47"/>
    <mergeCell ref="A48:E48"/>
    <mergeCell ref="A46:E46"/>
    <mergeCell ref="A56:E56"/>
    <mergeCell ref="A57:E57"/>
    <mergeCell ref="A58:E58"/>
    <mergeCell ref="A59:E59"/>
    <mergeCell ref="A60:E60"/>
    <mergeCell ref="A51:E51"/>
    <mergeCell ref="A52:E52"/>
    <mergeCell ref="A53:E53"/>
    <mergeCell ref="A54:E54"/>
    <mergeCell ref="A55:E55"/>
    <mergeCell ref="A73:E73"/>
    <mergeCell ref="A74:E74"/>
    <mergeCell ref="A75:E75"/>
    <mergeCell ref="A76:E76"/>
    <mergeCell ref="A77:E77"/>
    <mergeCell ref="A44:E44"/>
    <mergeCell ref="A45:E45"/>
    <mergeCell ref="A78:E78"/>
    <mergeCell ref="A79:E79"/>
    <mergeCell ref="A80:E80"/>
    <mergeCell ref="A69:E69"/>
    <mergeCell ref="A70:E70"/>
    <mergeCell ref="A71:E71"/>
    <mergeCell ref="A72:E72"/>
    <mergeCell ref="A63:E63"/>
    <mergeCell ref="A64:E64"/>
    <mergeCell ref="A65:E65"/>
    <mergeCell ref="A66:E66"/>
    <mergeCell ref="A67:E67"/>
    <mergeCell ref="A68:E68"/>
    <mergeCell ref="A62:E62"/>
  </mergeCells>
  <pageMargins left="0" right="0" top="0" bottom="0" header="0" footer="0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ПлФХД</vt:lpstr>
      <vt:lpstr>Приложение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Ramzilja</dc:creator>
  <cp:lastModifiedBy>User</cp:lastModifiedBy>
  <cp:lastPrinted>2020-06-10T11:03:52Z</cp:lastPrinted>
  <dcterms:created xsi:type="dcterms:W3CDTF">2018-11-22T06:55:24Z</dcterms:created>
  <dcterms:modified xsi:type="dcterms:W3CDTF">2022-10-31T15:51:16Z</dcterms:modified>
</cp:coreProperties>
</file>